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aham Lehel\Downloads\"/>
    </mc:Choice>
  </mc:AlternateContent>
  <xr:revisionPtr revIDLastSave="0" documentId="13_ncr:1_{37F377DB-48B8-4820-80A7-09DA86A69A5A}" xr6:coauthVersionLast="47" xr6:coauthVersionMax="47" xr10:uidLastSave="{00000000-0000-0000-0000-000000000000}"/>
  <bookViews>
    <workbookView xWindow="-110" yWindow="-110" windowWidth="19420" windowHeight="10300" tabRatio="744" xr2:uid="{00000000-000D-0000-FFFF-FFFF00000000}"/>
  </bookViews>
  <sheets>
    <sheet name="Total" sheetId="21" r:id="rId1"/>
    <sheet name="Lot 1" sheetId="4" r:id="rId2"/>
    <sheet name="Lot 2" sheetId="5" r:id="rId3"/>
    <sheet name="Lot 3" sheetId="6" r:id="rId4"/>
    <sheet name="Lot 4" sheetId="16" r:id="rId5"/>
    <sheet name="Lot 5" sheetId="31" r:id="rId6"/>
    <sheet name="Lot 6" sheetId="12" r:id="rId7"/>
    <sheet name="Lot 7" sheetId="11" r:id="rId8"/>
    <sheet name="Lot 8" sheetId="10" r:id="rId9"/>
    <sheet name="Lot 9" sheetId="7" r:id="rId10"/>
    <sheet name="Lot 10" sheetId="22" r:id="rId11"/>
    <sheet name="Lot 11" sheetId="23" r:id="rId12"/>
    <sheet name="Lot 12" sheetId="30" r:id="rId13"/>
    <sheet name="Lot 13" sheetId="25" r:id="rId14"/>
    <sheet name="Lot 14" sheetId="15" r:id="rId15"/>
    <sheet name="Lot 15" sheetId="24" r:id="rId16"/>
    <sheet name="Lot 16" sheetId="14" r:id="rId17"/>
    <sheet name="Lot 17" sheetId="13" r:id="rId18"/>
    <sheet name="Lot 18" sheetId="29" r:id="rId19"/>
    <sheet name="Lot 19" sheetId="33" r:id="rId20"/>
    <sheet name="Lot 20" sheetId="34" r:id="rId21"/>
    <sheet name="Lot 21" sheetId="35" r:id="rId22"/>
    <sheet name="Lot 22" sheetId="36" r:id="rId23"/>
    <sheet name="Lot 23" sheetId="37" r:id="rId24"/>
  </sheets>
  <definedNames>
    <definedName name="_xlnm._FilterDatabase" localSheetId="0" hidden="1">Total!$A$1:$D$24</definedName>
    <definedName name="_xlnm.Print_Titles" localSheetId="10">'Lot 10'!$3:$3</definedName>
    <definedName name="_xlnm.Print_Titles" localSheetId="12">'Lot 12'!$3:$3</definedName>
    <definedName name="_xlnm.Print_Titles" localSheetId="15">'Lot 15'!$3:$3</definedName>
    <definedName name="_xlnm.Print_Titles" localSheetId="23">'Lot 23'!$3:$3</definedName>
    <definedName name="_xlnm.Print_Titles" localSheetId="9">'Lot 9'!$3:$3</definedName>
  </definedNames>
  <calcPr calcId="191029"/>
</workbook>
</file>

<file path=xl/calcChain.xml><?xml version="1.0" encoding="utf-8"?>
<calcChain xmlns="http://schemas.openxmlformats.org/spreadsheetml/2006/main">
  <c r="C20" i="21" l="1"/>
  <c r="F18" i="25"/>
  <c r="E18" i="25"/>
  <c r="B24" i="21"/>
  <c r="A24" i="21"/>
  <c r="E5" i="37"/>
  <c r="F5" i="37" s="1"/>
  <c r="F4" i="37" s="1"/>
  <c r="F6" i="37" s="1"/>
  <c r="B23" i="21"/>
  <c r="B22" i="21"/>
  <c r="B21" i="21"/>
  <c r="A23" i="21"/>
  <c r="A22" i="21"/>
  <c r="A21" i="21"/>
  <c r="E5" i="36"/>
  <c r="F5" i="36" s="1"/>
  <c r="E7" i="35"/>
  <c r="F7" i="35" s="1"/>
  <c r="E6" i="35"/>
  <c r="F6" i="35" s="1"/>
  <c r="E5" i="35"/>
  <c r="F5" i="35" s="1"/>
  <c r="E5" i="34"/>
  <c r="F5" i="34" s="1"/>
  <c r="B20" i="21"/>
  <c r="A20" i="21"/>
  <c r="E16" i="33"/>
  <c r="F16" i="33" s="1"/>
  <c r="E15" i="33"/>
  <c r="F15" i="33" s="1"/>
  <c r="E14" i="33"/>
  <c r="F14" i="33" s="1"/>
  <c r="E13" i="33"/>
  <c r="F13" i="33" s="1"/>
  <c r="E12" i="33"/>
  <c r="F12" i="33" s="1"/>
  <c r="E11" i="33"/>
  <c r="F11" i="33" s="1"/>
  <c r="E10" i="33"/>
  <c r="F10" i="33" s="1"/>
  <c r="E9" i="33"/>
  <c r="F9" i="33" s="1"/>
  <c r="E8" i="33"/>
  <c r="F8" i="33" s="1"/>
  <c r="E7" i="33"/>
  <c r="F7" i="33" s="1"/>
  <c r="E6" i="33"/>
  <c r="F6" i="33" s="1"/>
  <c r="E5" i="33"/>
  <c r="F5" i="33" s="1"/>
  <c r="E17" i="25"/>
  <c r="F17" i="25" s="1"/>
  <c r="E16" i="25"/>
  <c r="F16" i="25" s="1"/>
  <c r="E15" i="25"/>
  <c r="F15" i="25" s="1"/>
  <c r="E14" i="25"/>
  <c r="F14" i="25" s="1"/>
  <c r="E9" i="25"/>
  <c r="F9" i="25" s="1"/>
  <c r="E10" i="25"/>
  <c r="F10" i="25" s="1"/>
  <c r="E11" i="25"/>
  <c r="F11" i="25" s="1"/>
  <c r="E12" i="25"/>
  <c r="F12" i="25"/>
  <c r="E5" i="25"/>
  <c r="F13" i="25" l="1"/>
  <c r="E13" i="25"/>
  <c r="E4" i="37"/>
  <c r="E6" i="37" s="1"/>
  <c r="C24" i="21" s="1"/>
  <c r="E4" i="34"/>
  <c r="E6" i="34" s="1"/>
  <c r="C21" i="21" s="1"/>
  <c r="F8" i="25"/>
  <c r="E8" i="25"/>
  <c r="F4" i="36"/>
  <c r="F6" i="36" s="1"/>
  <c r="E4" i="36"/>
  <c r="E6" i="36" s="1"/>
  <c r="C23" i="21" s="1"/>
  <c r="E4" i="35"/>
  <c r="E8" i="35" s="1"/>
  <c r="C22" i="21" s="1"/>
  <c r="F4" i="35"/>
  <c r="F8" i="35" s="1"/>
  <c r="F4" i="34"/>
  <c r="F6" i="34" s="1"/>
  <c r="E4" i="33"/>
  <c r="E17" i="33" s="1"/>
  <c r="F4" i="33"/>
  <c r="F17" i="33" s="1"/>
  <c r="B13" i="21"/>
  <c r="A13" i="21"/>
  <c r="B6" i="21"/>
  <c r="A6" i="21"/>
  <c r="E8" i="31"/>
  <c r="F8" i="31" s="1"/>
  <c r="E7" i="31"/>
  <c r="F7" i="31" s="1"/>
  <c r="E6" i="31"/>
  <c r="F6" i="31" s="1"/>
  <c r="E5" i="31"/>
  <c r="F5" i="31" s="1"/>
  <c r="E9" i="30"/>
  <c r="F9" i="30" s="1"/>
  <c r="E8" i="30"/>
  <c r="F8" i="30" s="1"/>
  <c r="E7" i="30"/>
  <c r="F7" i="30" s="1"/>
  <c r="E6" i="30"/>
  <c r="F6" i="30" s="1"/>
  <c r="E5" i="30"/>
  <c r="F5" i="30" s="1"/>
  <c r="E4" i="31" l="1"/>
  <c r="E9" i="31" s="1"/>
  <c r="C6" i="21" s="1"/>
  <c r="E4" i="30"/>
  <c r="E10" i="30" s="1"/>
  <c r="C13" i="21" s="1"/>
  <c r="F4" i="31"/>
  <c r="F9" i="31" s="1"/>
  <c r="F4" i="30"/>
  <c r="F10" i="30" s="1"/>
  <c r="E5" i="14"/>
  <c r="F5" i="14" s="1"/>
  <c r="B19" i="21" l="1"/>
  <c r="B14" i="21"/>
  <c r="C19" i="21"/>
  <c r="A19" i="21"/>
  <c r="A14" i="21"/>
  <c r="E8" i="29" l="1"/>
  <c r="F8" i="29" s="1"/>
  <c r="E7" i="29"/>
  <c r="F7" i="29" s="1"/>
  <c r="E6" i="29"/>
  <c r="F6" i="29" s="1"/>
  <c r="E5" i="29"/>
  <c r="F5" i="29" s="1"/>
  <c r="E7" i="25"/>
  <c r="F7" i="25" s="1"/>
  <c r="E6" i="25"/>
  <c r="E4" i="25" s="1"/>
  <c r="F5" i="25"/>
  <c r="F4" i="29" l="1"/>
  <c r="F9" i="29" s="1"/>
  <c r="F6" i="25"/>
  <c r="F4" i="25" s="1"/>
  <c r="C14" i="21"/>
  <c r="E4" i="29"/>
  <c r="E9" i="29" s="1"/>
  <c r="B16" i="21" l="1"/>
  <c r="A16" i="21"/>
  <c r="E6" i="24"/>
  <c r="F6" i="24" s="1"/>
  <c r="E5" i="24"/>
  <c r="F5" i="24" s="1"/>
  <c r="E7" i="24"/>
  <c r="F7" i="24" s="1"/>
  <c r="C12" i="21"/>
  <c r="B12" i="21"/>
  <c r="A12" i="21"/>
  <c r="E5" i="23"/>
  <c r="F5" i="23" s="1"/>
  <c r="F4" i="23" s="1"/>
  <c r="F6" i="23" s="1"/>
  <c r="E4" i="23"/>
  <c r="E6" i="23" s="1"/>
  <c r="B11" i="21"/>
  <c r="A11" i="21"/>
  <c r="E7" i="22"/>
  <c r="F7" i="22" s="1"/>
  <c r="E8" i="22"/>
  <c r="F8" i="22" s="1"/>
  <c r="E9" i="22"/>
  <c r="F9" i="22" s="1"/>
  <c r="E10" i="22"/>
  <c r="F10" i="22" s="1"/>
  <c r="E6" i="22"/>
  <c r="F6" i="22" s="1"/>
  <c r="E5" i="22"/>
  <c r="F5" i="22" s="1"/>
  <c r="B10" i="21"/>
  <c r="A10" i="21"/>
  <c r="B9" i="21"/>
  <c r="A9" i="21"/>
  <c r="B8" i="21"/>
  <c r="A8" i="21"/>
  <c r="B7" i="21"/>
  <c r="A7" i="21"/>
  <c r="B18" i="21"/>
  <c r="A18" i="21"/>
  <c r="B17" i="21"/>
  <c r="A17" i="21"/>
  <c r="E5" i="15"/>
  <c r="F5" i="15" s="1"/>
  <c r="B15" i="21"/>
  <c r="A15" i="21"/>
  <c r="B5" i="21"/>
  <c r="A5" i="21"/>
  <c r="B4" i="21"/>
  <c r="A4" i="21"/>
  <c r="E5" i="6"/>
  <c r="F5" i="6" s="1"/>
  <c r="E6" i="6"/>
  <c r="F6" i="6" s="1"/>
  <c r="B3" i="21"/>
  <c r="A3" i="21"/>
  <c r="B2" i="21"/>
  <c r="A2" i="21"/>
  <c r="E4" i="24" l="1"/>
  <c r="E8" i="24" s="1"/>
  <c r="C16" i="21" s="1"/>
  <c r="F4" i="24"/>
  <c r="F8" i="24" s="1"/>
  <c r="E4" i="22"/>
  <c r="E11" i="22" s="1"/>
  <c r="C11" i="21" s="1"/>
  <c r="F4" i="22"/>
  <c r="F11" i="22" s="1"/>
  <c r="E10" i="16"/>
  <c r="F10" i="16" s="1"/>
  <c r="E9" i="16"/>
  <c r="F9" i="16" s="1"/>
  <c r="E8" i="16"/>
  <c r="F8" i="16" s="1"/>
  <c r="E7" i="16"/>
  <c r="F7" i="16" s="1"/>
  <c r="E6" i="16"/>
  <c r="F6" i="16" s="1"/>
  <c r="E5" i="16"/>
  <c r="F5" i="16" s="1"/>
  <c r="E6" i="15"/>
  <c r="F6" i="15" s="1"/>
  <c r="F4" i="15" s="1"/>
  <c r="F7" i="15" s="1"/>
  <c r="E12" i="14"/>
  <c r="F12" i="14" s="1"/>
  <c r="E11" i="14"/>
  <c r="F11" i="14" s="1"/>
  <c r="E10" i="14"/>
  <c r="F10" i="14" s="1"/>
  <c r="E9" i="14"/>
  <c r="F9" i="14" s="1"/>
  <c r="E8" i="14"/>
  <c r="F8" i="14" s="1"/>
  <c r="E7" i="14"/>
  <c r="F7" i="14" s="1"/>
  <c r="E6" i="14"/>
  <c r="F6" i="14" s="1"/>
  <c r="E5" i="13"/>
  <c r="F5" i="13" s="1"/>
  <c r="F4" i="13" s="1"/>
  <c r="F6" i="13" s="1"/>
  <c r="F4" i="14" l="1"/>
  <c r="F13" i="14" s="1"/>
  <c r="E4" i="14"/>
  <c r="E13" i="14" s="1"/>
  <c r="C17" i="21" s="1"/>
  <c r="E4" i="15"/>
  <c r="E7" i="15" s="1"/>
  <c r="E4" i="16"/>
  <c r="E11" i="16" s="1"/>
  <c r="C5" i="21" s="1"/>
  <c r="F4" i="16"/>
  <c r="F11" i="16" s="1"/>
  <c r="E4" i="13"/>
  <c r="E6" i="13" s="1"/>
  <c r="C18" i="21" s="1"/>
  <c r="E5" i="5"/>
  <c r="F5" i="5" s="1"/>
  <c r="E6" i="5"/>
  <c r="F6" i="5" s="1"/>
  <c r="E7" i="5"/>
  <c r="F7" i="5" s="1"/>
  <c r="E5" i="12"/>
  <c r="F5" i="12" s="1"/>
  <c r="E5" i="11"/>
  <c r="F5" i="11" s="1"/>
  <c r="F4" i="11" s="1"/>
  <c r="F6" i="11" s="1"/>
  <c r="E5" i="10"/>
  <c r="F5" i="10" s="1"/>
  <c r="F4" i="10" s="1"/>
  <c r="F6" i="10" s="1"/>
  <c r="E6" i="7"/>
  <c r="F6" i="7" s="1"/>
  <c r="E5" i="7"/>
  <c r="F5" i="7" s="1"/>
  <c r="E6" i="4"/>
  <c r="F6" i="4" s="1"/>
  <c r="E5" i="4"/>
  <c r="F5" i="4" s="1"/>
  <c r="C15" i="21" l="1"/>
  <c r="E4" i="6"/>
  <c r="E7" i="6" s="1"/>
  <c r="C4" i="21" s="1"/>
  <c r="F4" i="5"/>
  <c r="F8" i="5" s="1"/>
  <c r="E4" i="5"/>
  <c r="F4" i="12"/>
  <c r="F6" i="12" s="1"/>
  <c r="E4" i="12"/>
  <c r="E6" i="12" s="1"/>
  <c r="C7" i="21" s="1"/>
  <c r="E4" i="11"/>
  <c r="E6" i="11" s="1"/>
  <c r="C8" i="21" s="1"/>
  <c r="E4" i="10"/>
  <c r="E6" i="10" s="1"/>
  <c r="C9" i="21" s="1"/>
  <c r="F4" i="7"/>
  <c r="F7" i="7" s="1"/>
  <c r="E4" i="7"/>
  <c r="E7" i="7" s="1"/>
  <c r="C10" i="21" s="1"/>
  <c r="F4" i="4"/>
  <c r="F7" i="4" s="1"/>
  <c r="E4" i="4"/>
  <c r="E7" i="4" s="1"/>
  <c r="C2" i="21" s="1"/>
  <c r="E8" i="5" l="1"/>
  <c r="C3" i="21" s="1"/>
  <c r="C25" i="21" s="1"/>
  <c r="F4" i="6"/>
  <c r="F7" i="6" s="1"/>
</calcChain>
</file>

<file path=xl/sharedStrings.xml><?xml version="1.0" encoding="utf-8"?>
<sst xmlns="http://schemas.openxmlformats.org/spreadsheetml/2006/main" count="449" uniqueCount="175">
  <si>
    <t>Lot 1:</t>
  </si>
  <si>
    <t>Nr. ID</t>
  </si>
  <si>
    <t>Denumire sistem / echipament</t>
  </si>
  <si>
    <t>Cant. (buc.)</t>
  </si>
  <si>
    <t>Preț total fără TVA</t>
  </si>
  <si>
    <t>Preț total cu TVA</t>
  </si>
  <si>
    <t>1.</t>
  </si>
  <si>
    <t>1.1.</t>
  </si>
  <si>
    <t>1.2.</t>
  </si>
  <si>
    <t>1.3.</t>
  </si>
  <si>
    <t>2.1.</t>
  </si>
  <si>
    <t>2.2.</t>
  </si>
  <si>
    <t>2.3.</t>
  </si>
  <si>
    <t>2.4.</t>
  </si>
  <si>
    <t>TOTAL LOT</t>
  </si>
  <si>
    <t>Lot 2: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</si>
  <si>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</si>
  <si>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</si>
  <si>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</si>
  <si>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</si>
  <si>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</si>
  <si>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</si>
  <si>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</si>
  <si>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</si>
  <si>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</si>
  <si>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</si>
  <si>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Lot 3:</t>
  </si>
  <si>
    <t>Lot 16:</t>
  </si>
  <si>
    <t>Lot 8:</t>
  </si>
  <si>
    <t>Lot 15:</t>
  </si>
  <si>
    <t>Lot 14:</t>
  </si>
  <si>
    <t>Lot 13:</t>
  </si>
  <si>
    <t>Lot 12:</t>
  </si>
  <si>
    <t>Lot 11:</t>
  </si>
  <si>
    <t>Lot 10:</t>
  </si>
  <si>
    <t>Lot 9:</t>
  </si>
  <si>
    <t>Lot 7:</t>
  </si>
  <si>
    <t>Lot 6:</t>
  </si>
  <si>
    <t>Lot 5:</t>
  </si>
  <si>
    <t>Lot 4:</t>
  </si>
  <si>
    <t>Nr. Lot</t>
  </si>
  <si>
    <t>Denumire</t>
  </si>
  <si>
    <t>Valoare total fara TVA</t>
  </si>
  <si>
    <t>Echipamente prelevare probe inteligent automat pentru analiza ceții și a precipitațiilor</t>
  </si>
  <si>
    <t>Sistem de analiza de textura, laborator industria alimentara</t>
  </si>
  <si>
    <t>Ochelari VR</t>
  </si>
  <si>
    <t>Spectrometre cu absorbție moleculară</t>
  </si>
  <si>
    <t>Spectrometria de absorbţie atomică de grafit</t>
  </si>
  <si>
    <t>Drone educaționale</t>
  </si>
  <si>
    <t>Strung CNC</t>
  </si>
  <si>
    <t>Planetariu-laborator de științe naturale</t>
  </si>
  <si>
    <t>Software de statistica - SPSS Profesional</t>
  </si>
  <si>
    <t>Soft de modelarea, analiza și înțelegerea datelor complexe</t>
  </si>
  <si>
    <t>Software de traducere-online</t>
  </si>
  <si>
    <t>Lot 17:</t>
  </si>
  <si>
    <t>Software de anatomie VR genetica si biotehnologie</t>
  </si>
  <si>
    <t>Lot 18:</t>
  </si>
  <si>
    <t>Software ArcGis</t>
  </si>
  <si>
    <t>Alte software</t>
  </si>
  <si>
    <t>Sisteme de monitorizare</t>
  </si>
  <si>
    <t>Echipamente digitale pentru a sprijini continuarea studiilor elevilor cu deficiențe de vedere</t>
  </si>
  <si>
    <t>Facultatea</t>
  </si>
  <si>
    <t>M-Ciuc</t>
  </si>
  <si>
    <t>Tg Mures</t>
  </si>
  <si>
    <t>Alte software - M-Ciuc</t>
  </si>
  <si>
    <t>Cluj</t>
  </si>
  <si>
    <t>3.3.</t>
  </si>
  <si>
    <t>TOTAL</t>
  </si>
  <si>
    <t>Echipamente experimentale digitizate</t>
  </si>
  <si>
    <t>Set experiment electro-magnetic</t>
  </si>
  <si>
    <t>Set experiment Hooke</t>
  </si>
  <si>
    <t>Set experiment Newton</t>
  </si>
  <si>
    <t>Senzor pentru măsurare F, A, V rotire</t>
  </si>
  <si>
    <t>Senzor de mișcare</t>
  </si>
  <si>
    <t>Senzor pentru măsurare tensiuni electrice</t>
  </si>
  <si>
    <t>Senzor pentru măsurare curent electric</t>
  </si>
  <si>
    <t>Încărcător USB</t>
  </si>
  <si>
    <t>Trusă experiment mecanic</t>
  </si>
  <si>
    <t>Trusă experiment optic</t>
  </si>
  <si>
    <t>Generator Van de Graaf</t>
  </si>
  <si>
    <t>Electrometru</t>
  </si>
  <si>
    <t>Lot 19:</t>
  </si>
  <si>
    <t>Poziția din buget: 17. Echipament prelevare probe inteligent automat pentru analiza ceții și a precipitațiilor</t>
  </si>
  <si>
    <t>Poziția din buget: 18 . Sistem automat pentru monitorizarea aerului de interior</t>
  </si>
  <si>
    <t>Poziția din buget: 19 . Sistem de analiza de textura, laborator industria alimentara</t>
  </si>
  <si>
    <t xml:space="preserve">Poziția din buget: 20 . Aparat inteligent de detectare a bioaerosolului </t>
  </si>
  <si>
    <t>Poziția din buget: 21 .  Aparat inteligent pentru testarea pulberilor în suspensie</t>
  </si>
  <si>
    <t>Poziția din buget: 23 . Ochelari VR, 256 GB</t>
  </si>
  <si>
    <t>Poziția din buget: 24 . Cablu Ochelari VR, 256 GB</t>
  </si>
  <si>
    <t>Poziția din buget: 25 . Sistem de monitorizare a schimbului metabolic</t>
  </si>
  <si>
    <t>Poziția din buget: 26 . Senzor de numărare a celulelor vii-biotechnologie</t>
  </si>
  <si>
    <t>Poziția din buget: 27 . Aparat de analiza a gazelor</t>
  </si>
  <si>
    <t>Poziția din buget: 28 . Aparat de spectroscopie pentru măsurarea rapidă și nedistructivă a stresului plantelor</t>
  </si>
  <si>
    <t>Poziția din buget: 29 . Tester microbiologic rapid digital, industria alimentara</t>
  </si>
  <si>
    <t>Poziția din buget: 30 . Echipament de contorizare automata de colonii microbilogie</t>
  </si>
  <si>
    <t>Poziția din buget: 31 . Spectrometre cu absorbție moleculară</t>
  </si>
  <si>
    <t>Poziția din buget: 32 . Densimetru portabil digital</t>
  </si>
  <si>
    <t>Poziția din buget: 33 . Densimetru de laborator</t>
  </si>
  <si>
    <t>Poziția din buget: 34 . Microscop Camera digitală cu sofware</t>
  </si>
  <si>
    <t>Poziția din buget: 123 . Spectrometria de absorbţie atomică de grafit</t>
  </si>
  <si>
    <t>Poziția din buget: 125 . Aparat de cromatografie-spectrometrie de masă</t>
  </si>
  <si>
    <t>Poziția din buget: 154 . Ochelari VR cu urmărire a mâinii</t>
  </si>
  <si>
    <t>Poziția din buget: 145 . Dronă agricolă utilitară</t>
  </si>
  <si>
    <t>Poziția din buget: 146 . Dronă de recunoaștere</t>
  </si>
  <si>
    <t>Poziția din buget: 147 . Sistem complex cu GPS pentru autoghidarea agregatelor agricole</t>
  </si>
  <si>
    <t>Poziția din buget: 148 . Aparatură modelare 3D</t>
  </si>
  <si>
    <t>Poziția din buget: 149 . Dendrometre acustice digitale</t>
  </si>
  <si>
    <t>Poziția din buget: 150 . Drona Agricola</t>
  </si>
  <si>
    <t>Poziția din buget: 151 . Arbor sonic 3D</t>
  </si>
  <si>
    <t>Poziția din buget: 155 . Drone educaționale cu scop de utilizare în cadrul orelor de proiect sisteme avansate de control în mecatronică</t>
  </si>
  <si>
    <t>Poziția din buget: 156 . Kit drona+ open source dron controller + accesorii: GPS, tececomandă, senzori</t>
  </si>
  <si>
    <t>Poziția din buget: 157 . Drona pentru achiziție imagine și procesarea datelor prin metode softcomputing (drona+camera)</t>
  </si>
  <si>
    <t>Poziția din buget: 142 . Strung CNC</t>
  </si>
  <si>
    <t>Poziția din buget: 13 . Planetariu-laborator de științe naturale</t>
  </si>
  <si>
    <t>Poziția din buget: 44 . Software de statistica - SPSS Profesional</t>
  </si>
  <si>
    <t>Poziția din buget: 22 . Soft de modelarea, analiza și înțelegerea datelor complexe</t>
  </si>
  <si>
    <t>Poziția din buget: 35 . Software de traducere-online</t>
  </si>
  <si>
    <t>Poziția din buget: 36 . Software de traducere-se instaleaza pe unitate</t>
  </si>
  <si>
    <t>Poziția din buget: 37 . Software de anatomie VR genetica si biotehnologie</t>
  </si>
  <si>
    <t>Poziția din buget: 38 . Software de biologie moleculară</t>
  </si>
  <si>
    <t>Poziția din buget: 39 . Software de proiectare și analiză a secvențierii</t>
  </si>
  <si>
    <t>Poziția din buget: 40 . Software de management de laborator</t>
  </si>
  <si>
    <t>Poziția din buget: 41 . Software laborator virtual</t>
  </si>
  <si>
    <t>Poziția din buget: 42 . Software masurare performanta sportiva</t>
  </si>
  <si>
    <t>Poziția din buget: 43 . Software ArcGis</t>
  </si>
  <si>
    <t>Poziția din buget: 45 . Adobe Premiere Pro, Windows/Mac, licenta educationala</t>
  </si>
  <si>
    <t>Poziția din buget: 46 . Adobe Creative Suite 6 Design Standard ENG 65163188</t>
  </si>
  <si>
    <t>Poziția din buget: 47 . Pachete de programe informatice pentru analiza calitativă a datelor</t>
  </si>
  <si>
    <t>Poziția din buget: 48 . 1Platforma web pentru simularea managamentului unor companiilor/investitii</t>
  </si>
  <si>
    <t>Poziția din buget: 49 . Baze de date CEIC, EMIS pentru cercetare-inovare</t>
  </si>
  <si>
    <t>Poziția din buget: 126 . Software de cartografiere precisă a zgomotului</t>
  </si>
  <si>
    <t>Poziția din buget: 127 . ENVI Licenta Ingineria mediului și a proceselor</t>
  </si>
  <si>
    <t>Poziția din buget: 128 . SARscape Basic/InSAR/Interferometric Stacking Bundle</t>
  </si>
  <si>
    <t>Poziția din buget: 143 . Pachet software de simulare procese</t>
  </si>
  <si>
    <t>Linii de transmisie și antene mod. LA/EV</t>
  </si>
  <si>
    <t xml:space="preserve">Sistem de localizare real-time pentru vehicule autonome în condiții de laborator </t>
  </si>
  <si>
    <t>Poziția din buget: 135 . Sistem de localizare real-time pentru vehicule autonome în condiții de laborator</t>
  </si>
  <si>
    <t>Camera  portabila conferinta cu lentile duale, unghi de vizualizare concomitent de 360 grade</t>
  </si>
  <si>
    <t>Camera foto / video cinematica 8K mirrorless Full Frame</t>
  </si>
  <si>
    <t>Obiectiv compact, stereoscopic, dual fisheye VR </t>
  </si>
  <si>
    <t xml:space="preserve">Card memorie de foarte  mare viteza </t>
  </si>
  <si>
    <t>Lot 22:</t>
  </si>
  <si>
    <t>Lot 21:</t>
  </si>
  <si>
    <t>Lot 20:</t>
  </si>
  <si>
    <t>2.</t>
  </si>
  <si>
    <t>3.</t>
  </si>
  <si>
    <t>Unitate de transmisie</t>
  </si>
  <si>
    <t>Receptor Talkback</t>
  </si>
  <si>
    <t>Microfon-Transmițător portabil UHF</t>
  </si>
  <si>
    <t>Încărcător compatibil cu unitățile de transmisie și receptor</t>
  </si>
  <si>
    <t>Pozitia din buget: 14. Echipament digital traducator-interpret</t>
  </si>
  <si>
    <t>Pozitia din buget: 7. PTZ Sistem de transmisie + Wifi projector</t>
  </si>
  <si>
    <t>Poziția din buget: 6. Lot de echipamente digitale pentru a sprijini continuarea studiilor elevilor cu deficiențe de vedere</t>
  </si>
  <si>
    <t>Sistem complex de ghidaj</t>
  </si>
  <si>
    <t>Displayuri Braille cu tastatură</t>
  </si>
  <si>
    <t>Laptop special</t>
  </si>
  <si>
    <t xml:space="preserve">Laptop  </t>
  </si>
  <si>
    <t>PTZ Camera</t>
  </si>
  <si>
    <t>PTZ Controller</t>
  </si>
  <si>
    <t>Video-proiector</t>
  </si>
  <si>
    <t>Drone</t>
  </si>
  <si>
    <t>Pozitia din buget: 139. Intrastructura pentru facilitarea prezenței la distanță a studenților carantinați la cursuri și laboratoare</t>
  </si>
  <si>
    <t>Lista din buget: 141. Echipamente experimentale digitizate</t>
  </si>
  <si>
    <t>Sistem de localizare real-time pentru vehicule autonome în condiții de laborator</t>
  </si>
  <si>
    <t>Lot 23:</t>
  </si>
  <si>
    <t>Pachet software de simulare procese</t>
  </si>
  <si>
    <t>Preț unitar maxim fără TVA</t>
  </si>
  <si>
    <t>3.1.</t>
  </si>
  <si>
    <t>3.2.</t>
  </si>
  <si>
    <t>3.4.</t>
  </si>
  <si>
    <t>Intrastructura pentru facilitarea prezenței la distanță a studenților carantinați la cursuri și laboratoare</t>
  </si>
  <si>
    <t xml:space="preserve">Linii de transmisie și antene </t>
  </si>
  <si>
    <t>Preț total maxim fără TVA:</t>
  </si>
  <si>
    <t>Preț unitar fără TVA</t>
  </si>
  <si>
    <t>Poziția din buget: 160 . Linii de transmisie și antene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</si>
</sst>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New serif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0" xfId="0" applyFont="1" applyFill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1" fillId="3" borderId="1" xfId="0" applyFont="1" applyFill="1" applyBorder="1"/>
    <xf numFmtId="4" fontId="3" fillId="0" borderId="1" xfId="0" applyNumberFormat="1" applyFont="1" applyBorder="1"/>
    <xf numFmtId="0" fontId="3" fillId="2" borderId="0" xfId="0" applyFont="1" applyFill="1" applyAlignment="1">
      <alignment horizontal="right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4" fontId="0" fillId="0" borderId="1" xfId="0" applyNumberFormat="1" applyBorder="1"/>
    <xf numFmtId="4" fontId="5" fillId="0" borderId="1" xfId="0" applyNumberFormat="1" applyFont="1" applyBorder="1"/>
    <xf numFmtId="16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1" fillId="4" borderId="1" xfId="0" applyFont="1" applyFill="1" applyBorder="1"/>
    <xf numFmtId="0" fontId="5" fillId="0" borderId="1" xfId="0" applyFont="1" applyBorder="1"/>
    <xf numFmtId="0" fontId="1" fillId="2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wrapText="1"/>
    </xf>
    <xf numFmtId="0" fontId="1" fillId="2" borderId="0" xfId="0" applyFont="1" applyFill="1" applyAlignment="1">
      <alignment horizontal="center" vertical="center"/>
    </xf>
    <xf numFmtId="4" fontId="0" fillId="0" borderId="0" xfId="0" applyNumberForma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" fontId="5" fillId="4" borderId="0" xfId="0" applyNumberFormat="1" applyFont="1" applyFill="1" applyAlignment="1">
      <alignment vertical="center"/>
    </xf>
    <xf numFmtId="4" fontId="3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topLeftCell="A10" workbookViewId="0">
      <selection activeCell="C21" sqref="C21"/>
    </sheetView>
  </sheetViews>
  <sheetFormatPr defaultRowHeight="14.5"/>
  <cols>
    <col min="1" max="1" width="6.90625" bestFit="1" customWidth="1"/>
    <col min="2" max="2" width="58" bestFit="1" customWidth="1"/>
    <col min="3" max="3" width="13.90625" customWidth="1"/>
    <col min="4" max="4" width="10.08984375" bestFit="1" customWidth="1"/>
  </cols>
  <sheetData>
    <row r="1" spans="1:4" ht="29">
      <c r="A1" s="17" t="s">
        <v>40</v>
      </c>
      <c r="B1" s="17" t="s">
        <v>41</v>
      </c>
      <c r="C1" s="18" t="s">
        <v>42</v>
      </c>
      <c r="D1" s="23" t="s">
        <v>61</v>
      </c>
    </row>
    <row r="2" spans="1:4">
      <c r="A2" s="19" t="str">
        <f>'Lot 1'!$A$1</f>
        <v>Lot 1:</v>
      </c>
      <c r="B2" s="19" t="str">
        <f>'Lot 1'!$B$1</f>
        <v>Echipamente prelevare probe inteligent automat pentru analiza ceții și a precipitațiilor</v>
      </c>
      <c r="C2" s="20">
        <f>'Lot 1'!E7</f>
        <v>210000</v>
      </c>
      <c r="D2" t="s">
        <v>62</v>
      </c>
    </row>
    <row r="3" spans="1:4">
      <c r="A3" s="19" t="str">
        <f>'Lot 2'!$A$1</f>
        <v>Lot 2:</v>
      </c>
      <c r="B3" s="19" t="str">
        <f>'Lot 2'!$B$1</f>
        <v>Sistem de analiza de textura, laborator industria alimentara</v>
      </c>
      <c r="C3" s="20">
        <f>'Lot 2'!E8</f>
        <v>227100</v>
      </c>
      <c r="D3" t="s">
        <v>62</v>
      </c>
    </row>
    <row r="4" spans="1:4">
      <c r="A4" s="19" t="str">
        <f>'Lot 3'!$A$1</f>
        <v>Lot 3:</v>
      </c>
      <c r="B4" s="19" t="str">
        <f>'Lot 3'!$B$1</f>
        <v>Ochelari VR</v>
      </c>
      <c r="C4" s="20">
        <f>'Lot 3'!E7</f>
        <v>51090</v>
      </c>
      <c r="D4" t="s">
        <v>62</v>
      </c>
    </row>
    <row r="5" spans="1:4">
      <c r="A5" s="19" t="str">
        <f>'Lot 4'!$A$1</f>
        <v>Lot 4:</v>
      </c>
      <c r="B5" s="19" t="str">
        <f>'Lot 4'!$B$1</f>
        <v>Sisteme de monitorizare</v>
      </c>
      <c r="C5" s="20">
        <f>'Lot 4'!E11</f>
        <v>294200</v>
      </c>
      <c r="D5" t="s">
        <v>62</v>
      </c>
    </row>
    <row r="6" spans="1:4">
      <c r="A6" s="19" t="str">
        <f>'Lot 5'!$A$1</f>
        <v>Lot 5:</v>
      </c>
      <c r="B6" s="19" t="str">
        <f>'Lot 5'!$B$1</f>
        <v>Spectrometre cu absorbție moleculară</v>
      </c>
      <c r="C6" s="20">
        <f>'Lot 5'!E9</f>
        <v>170400</v>
      </c>
      <c r="D6" t="s">
        <v>62</v>
      </c>
    </row>
    <row r="7" spans="1:4">
      <c r="A7" s="19" t="str">
        <f>'Lot 6'!$A$1</f>
        <v>Lot 6:</v>
      </c>
      <c r="B7" s="19" t="str">
        <f>'Lot 6'!$B$1</f>
        <v>Planetariu-laborator de științe naturale</v>
      </c>
      <c r="C7" s="20">
        <f>'Lot 6'!E6</f>
        <v>545900</v>
      </c>
      <c r="D7" t="s">
        <v>62</v>
      </c>
    </row>
    <row r="8" spans="1:4">
      <c r="A8" s="19" t="str">
        <f>'Lot 7'!$A$1</f>
        <v>Lot 7:</v>
      </c>
      <c r="B8" s="19" t="str">
        <f>'Lot 7'!$B$1</f>
        <v>Software de statistica - SPSS Profesional</v>
      </c>
      <c r="C8" s="20">
        <f>'Lot 7'!E6</f>
        <v>255880</v>
      </c>
      <c r="D8" t="s">
        <v>62</v>
      </c>
    </row>
    <row r="9" spans="1:4">
      <c r="A9" s="19" t="str">
        <f>'Lot 8'!$A$1</f>
        <v>Lot 8:</v>
      </c>
      <c r="B9" s="19" t="str">
        <f>'Lot 8'!$B$1</f>
        <v>Soft de modelarea, analiza și înțelegerea datelor complexe</v>
      </c>
      <c r="C9" s="20">
        <f>'Lot 8'!E6</f>
        <v>21000</v>
      </c>
      <c r="D9" t="s">
        <v>62</v>
      </c>
    </row>
    <row r="10" spans="1:4">
      <c r="A10" s="19" t="str">
        <f>'Lot 9'!$A$1</f>
        <v>Lot 9:</v>
      </c>
      <c r="B10" s="19" t="str">
        <f>'Lot 9'!$B$1</f>
        <v>Software de traducere-online</v>
      </c>
      <c r="C10" s="20">
        <f>'Lot 9'!E7</f>
        <v>59300</v>
      </c>
      <c r="D10" t="s">
        <v>62</v>
      </c>
    </row>
    <row r="11" spans="1:4">
      <c r="A11" s="19" t="str">
        <f>'Lot 10'!$A$1</f>
        <v>Lot 10:</v>
      </c>
      <c r="B11" s="19" t="str">
        <f>'Lot 10'!$B$1</f>
        <v>Software de anatomie VR genetica si biotehnologie</v>
      </c>
      <c r="C11" s="20">
        <f>'Lot 10'!E11</f>
        <v>244510</v>
      </c>
      <c r="D11" t="s">
        <v>62</v>
      </c>
    </row>
    <row r="12" spans="1:4">
      <c r="A12" s="19" t="str">
        <f>'Lot 11'!$A$1</f>
        <v>Lot 11:</v>
      </c>
      <c r="B12" s="19" t="str">
        <f>'Lot 11'!$B$1</f>
        <v>Software ArcGis</v>
      </c>
      <c r="C12" s="20">
        <f>'Lot 11'!D5</f>
        <v>33610</v>
      </c>
      <c r="D12" t="s">
        <v>62</v>
      </c>
    </row>
    <row r="13" spans="1:4">
      <c r="A13" s="19" t="str">
        <f>'Lot 12'!$A$1</f>
        <v>Lot 12:</v>
      </c>
      <c r="B13" s="19" t="str">
        <f>'Lot 12'!$B$1</f>
        <v>Alte software - M-Ciuc</v>
      </c>
      <c r="C13" s="20">
        <f>'Lot 12'!E10</f>
        <v>422430</v>
      </c>
      <c r="D13" t="s">
        <v>62</v>
      </c>
    </row>
    <row r="14" spans="1:4">
      <c r="A14" s="19" t="str">
        <f>'Lot 13'!$A$1</f>
        <v>Lot 13:</v>
      </c>
      <c r="B14" s="19" t="str">
        <f>'Lot 13'!$B$1</f>
        <v>Echipamente digitale pentru a sprijini continuarea studiilor elevilor cu deficiențe de vedere</v>
      </c>
      <c r="C14" s="20">
        <f>'Lot 13'!E18</f>
        <v>107200</v>
      </c>
      <c r="D14" t="s">
        <v>62</v>
      </c>
    </row>
    <row r="15" spans="1:4">
      <c r="A15" s="19" t="str">
        <f>'Lot 14'!$A$1</f>
        <v>Lot 14:</v>
      </c>
      <c r="B15" s="19" t="str">
        <f>'Lot 14'!$B$1</f>
        <v>Spectrometria de absorbţie atomică de grafit</v>
      </c>
      <c r="C15" s="20">
        <f>'Lot 14'!E7</f>
        <v>445400</v>
      </c>
      <c r="D15" t="s">
        <v>65</v>
      </c>
    </row>
    <row r="16" spans="1:4">
      <c r="A16" s="19" t="str">
        <f>'Lot 15'!$A$1</f>
        <v>Lot 15:</v>
      </c>
      <c r="B16" s="19" t="str">
        <f>'Lot 15'!$B$1</f>
        <v>Alte software</v>
      </c>
      <c r="C16" s="20">
        <f>'Lot 15'!E8</f>
        <v>90482</v>
      </c>
      <c r="D16" t="s">
        <v>65</v>
      </c>
    </row>
    <row r="17" spans="1:4">
      <c r="A17" s="19" t="str">
        <f>'Lot 16'!$A$1</f>
        <v>Lot 16:</v>
      </c>
      <c r="B17" s="19" t="str">
        <f>'Lot 16'!$B$1</f>
        <v>Drone</v>
      </c>
      <c r="C17" s="20">
        <f>'Lot 16'!E13</f>
        <v>503567.23</v>
      </c>
      <c r="D17" t="s">
        <v>63</v>
      </c>
    </row>
    <row r="18" spans="1:4">
      <c r="A18" s="19" t="str">
        <f>'Lot 17'!$A$1</f>
        <v>Lot 17:</v>
      </c>
      <c r="B18" s="19" t="str">
        <f>'Lot 17'!$B$1</f>
        <v>Strung CNC</v>
      </c>
      <c r="C18" s="20">
        <f>'Lot 17'!E6</f>
        <v>352900</v>
      </c>
      <c r="D18" t="s">
        <v>63</v>
      </c>
    </row>
    <row r="19" spans="1:4">
      <c r="A19" s="19" t="str">
        <f>'Lot 18'!$A$1</f>
        <v>Lot 18:</v>
      </c>
      <c r="B19" s="19" t="str">
        <f>'Lot 18'!$B$1</f>
        <v>Intrastructura pentru facilitarea prezenței la distanță a studenților carantinați la cursuri și laboratoare</v>
      </c>
      <c r="C19" s="20">
        <f>'Lot 18'!E11</f>
        <v>37800</v>
      </c>
      <c r="D19" t="s">
        <v>63</v>
      </c>
    </row>
    <row r="20" spans="1:4">
      <c r="A20" s="19" t="str">
        <f>'Lot 19'!$A$1</f>
        <v>Lot 19:</v>
      </c>
      <c r="B20" s="19" t="str">
        <f>'Lot 19'!$B$1</f>
        <v>Echipamente experimentale digitizate</v>
      </c>
      <c r="C20" s="20">
        <f>'Lot 19'!E19</f>
        <v>163800</v>
      </c>
      <c r="D20" t="s">
        <v>63</v>
      </c>
    </row>
    <row r="21" spans="1:4">
      <c r="A21" s="19" t="str">
        <f>'Lot 20'!$A$1</f>
        <v>Lot 20:</v>
      </c>
      <c r="B21" s="19" t="str">
        <f>'Lot 20'!$B$1</f>
        <v xml:space="preserve">Sistem de localizare real-time pentru vehicule autonome în condiții de laborator </v>
      </c>
      <c r="C21" s="20">
        <f>'Lot 20'!E6</f>
        <v>63000</v>
      </c>
      <c r="D21" t="s">
        <v>63</v>
      </c>
    </row>
    <row r="22" spans="1:4">
      <c r="A22" s="19" t="str">
        <f>'Lot 21'!$A$1</f>
        <v>Lot 21:</v>
      </c>
      <c r="B22" s="19" t="str">
        <f>'Lot 21'!$B$1</f>
        <v>Drone educaționale</v>
      </c>
      <c r="C22" s="20">
        <f>'Lot 21'!E8</f>
        <v>43944</v>
      </c>
      <c r="D22" t="s">
        <v>63</v>
      </c>
    </row>
    <row r="23" spans="1:4">
      <c r="A23" s="19" t="str">
        <f>'Lot 22'!$A$1</f>
        <v>Lot 22:</v>
      </c>
      <c r="B23" s="19" t="str">
        <f>'Lot 22'!$B$1</f>
        <v xml:space="preserve">Linii de transmisie și antene </v>
      </c>
      <c r="C23" s="20">
        <f>'Lot 22'!E6</f>
        <v>62000</v>
      </c>
      <c r="D23" t="s">
        <v>63</v>
      </c>
    </row>
    <row r="24" spans="1:4">
      <c r="A24" s="19" t="str">
        <f>'Lot 23'!$A$1</f>
        <v>Lot 23:</v>
      </c>
      <c r="B24" s="19" t="str">
        <f>'Lot 23'!$B$1</f>
        <v>Pachet software de simulare procese</v>
      </c>
      <c r="C24" s="20">
        <f>'Lot 23'!E6</f>
        <v>63000</v>
      </c>
      <c r="D24" t="s">
        <v>63</v>
      </c>
    </row>
    <row r="25" spans="1:4">
      <c r="A25" s="19"/>
      <c r="B25" s="25" t="s">
        <v>67</v>
      </c>
      <c r="C25" s="21">
        <f>SUBTOTAL(9,C2:C24)</f>
        <v>4468513.2300000004</v>
      </c>
    </row>
    <row r="28" spans="1:4">
      <c r="C28" s="40"/>
    </row>
  </sheetData>
  <autoFilter ref="A1:D24" xr:uid="{00000000-0009-0000-0000-000000000000}"/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F7"/>
  <sheetViews>
    <sheetView zoomScaleNormal="100" workbookViewId="0">
      <selection activeCell="E11" sqref="E11"/>
    </sheetView>
  </sheetViews>
  <sheetFormatPr defaultColWidth="9.08984375" defaultRowHeight="15.5"/>
  <cols>
    <col min="1" max="1" width="7.08984375" style="2" bestFit="1" customWidth="1"/>
    <col min="2" max="2" width="52.08984375" style="2" customWidth="1"/>
    <col min="3" max="3" width="6.54296875" style="2" bestFit="1" customWidth="1"/>
    <col min="4" max="4" width="11.6328125" style="2" bestFit="1" customWidth="1"/>
    <col min="5" max="5" width="12.36328125" style="2" customWidth="1"/>
    <col min="6" max="6" width="13.453125" style="2" bestFit="1" customWidth="1"/>
    <col min="7" max="16384" width="9.08984375" style="2"/>
  </cols>
  <sheetData>
    <row r="1" spans="1:6">
      <c r="A1" s="14" t="s">
        <v>35</v>
      </c>
      <c r="B1" s="1" t="s">
        <v>53</v>
      </c>
    </row>
    <row r="3" spans="1:6" ht="46.5">
      <c r="A3" s="4" t="s">
        <v>1</v>
      </c>
      <c r="B3" s="5" t="s">
        <v>2</v>
      </c>
      <c r="C3" s="6" t="s">
        <v>3</v>
      </c>
      <c r="D3" s="6" t="s">
        <v>166</v>
      </c>
      <c r="E3" s="6" t="s">
        <v>4</v>
      </c>
      <c r="F3" s="6" t="s">
        <v>5</v>
      </c>
    </row>
    <row r="4" spans="1:6">
      <c r="A4" s="7" t="s">
        <v>6</v>
      </c>
      <c r="B4" s="47" t="s">
        <v>53</v>
      </c>
      <c r="C4" s="47"/>
      <c r="D4" s="47"/>
      <c r="E4" s="8">
        <f>SUM(E5:E6)</f>
        <v>59300</v>
      </c>
      <c r="F4" s="8">
        <f>SUM(F5:F6)</f>
        <v>70567</v>
      </c>
    </row>
    <row r="5" spans="1:6">
      <c r="A5" s="9" t="s">
        <v>7</v>
      </c>
      <c r="B5" s="10" t="s">
        <v>116</v>
      </c>
      <c r="C5" s="9">
        <v>1</v>
      </c>
      <c r="D5" s="24">
        <v>49300</v>
      </c>
      <c r="E5" s="11">
        <f t="shared" ref="E5:E6" si="0">C5*D5</f>
        <v>49300</v>
      </c>
      <c r="F5" s="11">
        <f t="shared" ref="F5:F6" si="1">E5*1.19</f>
        <v>58667</v>
      </c>
    </row>
    <row r="6" spans="1:6" ht="15.65" customHeight="1">
      <c r="A6" s="9" t="s">
        <v>8</v>
      </c>
      <c r="B6" s="10" t="s">
        <v>117</v>
      </c>
      <c r="C6" s="9">
        <v>1</v>
      </c>
      <c r="D6" s="24">
        <v>10000</v>
      </c>
      <c r="E6" s="11">
        <f t="shared" si="0"/>
        <v>10000</v>
      </c>
      <c r="F6" s="11">
        <f t="shared" si="1"/>
        <v>11900</v>
      </c>
    </row>
    <row r="7" spans="1:6">
      <c r="A7" s="42" t="s">
        <v>14</v>
      </c>
      <c r="B7" s="42"/>
      <c r="C7" s="42"/>
      <c r="D7" s="42"/>
      <c r="E7" s="13">
        <f>E4</f>
        <v>59300</v>
      </c>
      <c r="F7" s="13">
        <f>F4</f>
        <v>70567</v>
      </c>
    </row>
  </sheetData>
  <sheetProtection algorithmName="SHA-512" hashValue="JMSQ7IHcWmuJ9TmzTQvhNTi0IIMWG5RZHqSCGwWBSfIFAmeCqewQjgpvGPO0fOeNDoMdXygZhnUEA9hs9tG4ug==" saltValue="/prKvEQB2q34T8djg/USXw==" spinCount="100000" sheet="1" formatCells="0" formatColumns="0" formatRows="0" insertColumns="0" insertRows="0" insertHyperlinks="0" deleteColumns="0" deleteRows="0" sort="0" autoFilter="0" pivotTables="0"/>
  <protectedRanges>
    <protectedRange sqref="D5:D6" name="Range1"/>
  </protectedRanges>
  <mergeCells count="2">
    <mergeCell ref="B4:D4"/>
    <mergeCell ref="A7:D7"/>
  </mergeCells>
  <pageMargins left="0.78740157480314965" right="0.78740157480314965" top="0.78740157480314965" bottom="0.78740157480314965" header="0.19685039370078741" footer="0.19685039370078741"/>
  <pageSetup paperSize="9" scale="82" fitToHeight="0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F11"/>
  <sheetViews>
    <sheetView zoomScaleNormal="100" workbookViewId="0">
      <selection activeCell="D5" sqref="D5:D10"/>
    </sheetView>
  </sheetViews>
  <sheetFormatPr defaultColWidth="9.08984375" defaultRowHeight="15.5"/>
  <cols>
    <col min="1" max="1" width="7.08984375" style="2" bestFit="1" customWidth="1"/>
    <col min="2" max="2" width="52.08984375" style="2" customWidth="1"/>
    <col min="3" max="3" width="6.54296875" style="2" bestFit="1" customWidth="1"/>
    <col min="4" max="4" width="11.6328125" style="2" bestFit="1" customWidth="1"/>
    <col min="5" max="5" width="12.36328125" style="2" customWidth="1"/>
    <col min="6" max="6" width="13.453125" style="2" bestFit="1" customWidth="1"/>
    <col min="7" max="16384" width="9.08984375" style="2"/>
  </cols>
  <sheetData>
    <row r="1" spans="1:6">
      <c r="A1" s="14" t="s">
        <v>34</v>
      </c>
      <c r="B1" s="1" t="s">
        <v>55</v>
      </c>
    </row>
    <row r="3" spans="1:6" ht="46.5">
      <c r="A3" s="4" t="s">
        <v>1</v>
      </c>
      <c r="B3" s="5" t="s">
        <v>2</v>
      </c>
      <c r="C3" s="6" t="s">
        <v>3</v>
      </c>
      <c r="D3" s="6" t="s">
        <v>166</v>
      </c>
      <c r="E3" s="6" t="s">
        <v>4</v>
      </c>
      <c r="F3" s="6" t="s">
        <v>5</v>
      </c>
    </row>
    <row r="4" spans="1:6" ht="31.5" customHeight="1">
      <c r="A4" s="7" t="s">
        <v>6</v>
      </c>
      <c r="B4" s="47" t="s">
        <v>55</v>
      </c>
      <c r="C4" s="47"/>
      <c r="D4" s="47"/>
      <c r="E4" s="8">
        <f>SUM(E5:E10)</f>
        <v>244510</v>
      </c>
      <c r="F4" s="8">
        <f>SUM(F5:F10)</f>
        <v>290966.90000000002</v>
      </c>
    </row>
    <row r="5" spans="1:6" ht="31">
      <c r="A5" s="9" t="s">
        <v>7</v>
      </c>
      <c r="B5" s="10" t="s">
        <v>118</v>
      </c>
      <c r="C5" s="9">
        <v>1</v>
      </c>
      <c r="D5" s="24">
        <v>149000</v>
      </c>
      <c r="E5" s="11">
        <f t="shared" ref="E5" si="0">C5*D5</f>
        <v>149000</v>
      </c>
      <c r="F5" s="11">
        <f t="shared" ref="F5" si="1">E5*1.19</f>
        <v>177310</v>
      </c>
    </row>
    <row r="6" spans="1:6">
      <c r="A6" s="9" t="s">
        <v>8</v>
      </c>
      <c r="B6" s="10" t="s">
        <v>119</v>
      </c>
      <c r="C6" s="9">
        <v>1</v>
      </c>
      <c r="D6" s="24">
        <v>46600</v>
      </c>
      <c r="E6" s="11">
        <f t="shared" ref="E6" si="2">C6*D6</f>
        <v>46600</v>
      </c>
      <c r="F6" s="11">
        <f t="shared" ref="F6" si="3">E6*1.19</f>
        <v>55454</v>
      </c>
    </row>
    <row r="7" spans="1:6" ht="31">
      <c r="A7" s="9" t="s">
        <v>9</v>
      </c>
      <c r="B7" s="10" t="s">
        <v>120</v>
      </c>
      <c r="C7" s="9">
        <v>1</v>
      </c>
      <c r="D7" s="24">
        <v>15300</v>
      </c>
      <c r="E7" s="11">
        <f t="shared" ref="E7:E10" si="4">C7*D7</f>
        <v>15300</v>
      </c>
      <c r="F7" s="11">
        <f t="shared" ref="F7:F10" si="5">E7*1.19</f>
        <v>18207</v>
      </c>
    </row>
    <row r="8" spans="1:6" ht="31">
      <c r="A8" s="9" t="s">
        <v>16</v>
      </c>
      <c r="B8" s="10" t="s">
        <v>121</v>
      </c>
      <c r="C8" s="9">
        <v>1</v>
      </c>
      <c r="D8" s="24">
        <v>25210</v>
      </c>
      <c r="E8" s="11">
        <f t="shared" si="4"/>
        <v>25210</v>
      </c>
      <c r="F8" s="11">
        <f t="shared" si="5"/>
        <v>29999.899999999998</v>
      </c>
    </row>
    <row r="9" spans="1:6">
      <c r="A9" s="9" t="s">
        <v>17</v>
      </c>
      <c r="B9" s="10" t="s">
        <v>122</v>
      </c>
      <c r="C9" s="9">
        <v>1</v>
      </c>
      <c r="D9" s="24">
        <v>4200</v>
      </c>
      <c r="E9" s="11">
        <f t="shared" si="4"/>
        <v>4200</v>
      </c>
      <c r="F9" s="11">
        <f t="shared" si="5"/>
        <v>4998</v>
      </c>
    </row>
    <row r="10" spans="1:6" ht="15.65" customHeight="1">
      <c r="A10" s="9" t="s">
        <v>18</v>
      </c>
      <c r="B10" s="10" t="s">
        <v>123</v>
      </c>
      <c r="C10" s="9">
        <v>1</v>
      </c>
      <c r="D10" s="24">
        <v>4200</v>
      </c>
      <c r="E10" s="11">
        <f t="shared" si="4"/>
        <v>4200</v>
      </c>
      <c r="F10" s="11">
        <f t="shared" si="5"/>
        <v>4998</v>
      </c>
    </row>
    <row r="11" spans="1:6">
      <c r="A11" s="42" t="s">
        <v>14</v>
      </c>
      <c r="B11" s="42"/>
      <c r="C11" s="42"/>
      <c r="D11" s="42"/>
      <c r="E11" s="13">
        <f>E4</f>
        <v>244510</v>
      </c>
      <c r="F11" s="13">
        <f>F4</f>
        <v>290966.90000000002</v>
      </c>
    </row>
  </sheetData>
  <sheetProtection algorithmName="SHA-512" hashValue="13aR45HZK9zm1h5G79+VL4iR4Y7lCOFBjRUXfcmlrXAJaArHOCOeYruWmdt+eda7yWg5Avw6gbgBte7DCzHwZA==" saltValue="Z/XCUPf/AIQ4+7H595aYFw==" spinCount="100000" sheet="1" formatCells="0" formatColumns="0" formatRows="0" insertColumns="0" insertRows="0" insertHyperlinks="0" deleteColumns="0" deleteRows="0" sort="0" autoFilter="0" pivotTables="0"/>
  <protectedRanges>
    <protectedRange sqref="D5:D10" name="Range1"/>
  </protectedRanges>
  <mergeCells count="2">
    <mergeCell ref="B4:D4"/>
    <mergeCell ref="A11:D11"/>
  </mergeCells>
  <pageMargins left="0.78740157480314965" right="0.78740157480314965" top="0.78740157480314965" bottom="0.78740157480314965" header="0.19685039370078741" footer="0.19685039370078741"/>
  <pageSetup paperSize="9" scale="82" fitToHeight="0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F6"/>
  <sheetViews>
    <sheetView workbookViewId="0">
      <selection activeCell="D5" sqref="D5"/>
    </sheetView>
  </sheetViews>
  <sheetFormatPr defaultColWidth="9.08984375" defaultRowHeight="15.5"/>
  <cols>
    <col min="1" max="1" width="6.54296875" style="2" bestFit="1" customWidth="1"/>
    <col min="2" max="2" width="52.08984375" style="2" customWidth="1"/>
    <col min="3" max="3" width="6.54296875" style="2" bestFit="1" customWidth="1"/>
    <col min="4" max="4" width="11.6328125" style="2" bestFit="1" customWidth="1"/>
    <col min="5" max="5" width="12.36328125" style="2" customWidth="1"/>
    <col min="6" max="6" width="13.453125" style="2" bestFit="1" customWidth="1"/>
    <col min="7" max="16384" width="9.08984375" style="2"/>
  </cols>
  <sheetData>
    <row r="1" spans="1:6">
      <c r="A1" s="3" t="s">
        <v>33</v>
      </c>
      <c r="B1" s="1" t="s">
        <v>57</v>
      </c>
    </row>
    <row r="3" spans="1:6" ht="46.5">
      <c r="A3" s="4" t="s">
        <v>1</v>
      </c>
      <c r="B3" s="5" t="s">
        <v>2</v>
      </c>
      <c r="C3" s="6" t="s">
        <v>3</v>
      </c>
      <c r="D3" s="6" t="s">
        <v>166</v>
      </c>
      <c r="E3" s="6" t="s">
        <v>4</v>
      </c>
      <c r="F3" s="6" t="s">
        <v>5</v>
      </c>
    </row>
    <row r="4" spans="1:6">
      <c r="A4" s="7" t="s">
        <v>6</v>
      </c>
      <c r="B4" s="43" t="s">
        <v>57</v>
      </c>
      <c r="C4" s="43"/>
      <c r="D4" s="43"/>
      <c r="E4" s="8">
        <f>SUM(E5:E5)</f>
        <v>33610</v>
      </c>
      <c r="F4" s="8">
        <f>SUM(F5:F5)</f>
        <v>39995.9</v>
      </c>
    </row>
    <row r="5" spans="1:6">
      <c r="A5" s="9" t="s">
        <v>7</v>
      </c>
      <c r="B5" s="10" t="s">
        <v>124</v>
      </c>
      <c r="C5" s="9">
        <v>1</v>
      </c>
      <c r="D5" s="24">
        <v>33610</v>
      </c>
      <c r="E5" s="11">
        <f>C5*D5</f>
        <v>33610</v>
      </c>
      <c r="F5" s="11">
        <f>E5*1.19</f>
        <v>39995.9</v>
      </c>
    </row>
    <row r="6" spans="1:6">
      <c r="A6" s="42" t="s">
        <v>14</v>
      </c>
      <c r="B6" s="42"/>
      <c r="C6" s="42"/>
      <c r="D6" s="42"/>
      <c r="E6" s="13">
        <f>E4</f>
        <v>33610</v>
      </c>
      <c r="F6" s="13">
        <f>F4</f>
        <v>39995.9</v>
      </c>
    </row>
  </sheetData>
  <sheetProtection algorithmName="SHA-512" hashValue="6EYpj83xQ8YZaaEldfJDFqTwJYYLZFJA3BVxsdKrBb9Hx8enWd8af7uUomHkNleuWFZSAl/j4eQE9evm27Hz6A==" saltValue="W8kjySBt+5leZ0RFt3RWHQ==" spinCount="100000" sheet="1" formatCells="0" formatColumns="0" formatRows="0" insertColumns="0" insertRows="0" insertHyperlinks="0" deleteColumns="0" deleteRows="0" sort="0" autoFilter="0" pivotTables="0"/>
  <protectedRanges>
    <protectedRange sqref="D5" name="Range1"/>
  </protectedRanges>
  <mergeCells count="2">
    <mergeCell ref="B4:D4"/>
    <mergeCell ref="A6:D6"/>
  </mergeCells>
  <pageMargins left="0.78740157480314965" right="0.78740157480314965" top="0.78740157480314965" bottom="0.78740157480314965" header="0.19685039370078741" footer="0.19685039370078741"/>
  <pageSetup paperSize="9" scale="83" fitToHeight="0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F10"/>
  <sheetViews>
    <sheetView zoomScaleNormal="100" workbookViewId="0">
      <selection activeCell="D5" sqref="D5:D9"/>
    </sheetView>
  </sheetViews>
  <sheetFormatPr defaultColWidth="9.08984375" defaultRowHeight="15.5"/>
  <cols>
    <col min="1" max="1" width="7.08984375" style="2" bestFit="1" customWidth="1"/>
    <col min="2" max="2" width="52.08984375" style="2" customWidth="1"/>
    <col min="3" max="3" width="6.54296875" style="2" bestFit="1" customWidth="1"/>
    <col min="4" max="4" width="11.6328125" style="2" bestFit="1" customWidth="1"/>
    <col min="5" max="5" width="12.36328125" style="2" customWidth="1"/>
    <col min="6" max="6" width="13.453125" style="2" bestFit="1" customWidth="1"/>
    <col min="7" max="16384" width="9.08984375" style="2"/>
  </cols>
  <sheetData>
    <row r="1" spans="1:6">
      <c r="A1" s="14" t="s">
        <v>32</v>
      </c>
      <c r="B1" s="1" t="s">
        <v>64</v>
      </c>
    </row>
    <row r="3" spans="1:6" ht="46.5">
      <c r="A3" s="4" t="s">
        <v>1</v>
      </c>
      <c r="B3" s="5" t="s">
        <v>2</v>
      </c>
      <c r="C3" s="6" t="s">
        <v>3</v>
      </c>
      <c r="D3" s="6" t="s">
        <v>166</v>
      </c>
      <c r="E3" s="6" t="s">
        <v>4</v>
      </c>
      <c r="F3" s="6" t="s">
        <v>5</v>
      </c>
    </row>
    <row r="4" spans="1:6">
      <c r="A4" s="7" t="s">
        <v>6</v>
      </c>
      <c r="B4" s="47" t="s">
        <v>58</v>
      </c>
      <c r="C4" s="47"/>
      <c r="D4" s="47"/>
      <c r="E4" s="8">
        <f>SUM(E5:E9)</f>
        <v>422430</v>
      </c>
      <c r="F4" s="8">
        <f>SUM(F5:F9)</f>
        <v>502691.7</v>
      </c>
    </row>
    <row r="5" spans="1:6" ht="31">
      <c r="A5" s="9" t="s">
        <v>7</v>
      </c>
      <c r="B5" s="10" t="s">
        <v>125</v>
      </c>
      <c r="C5" s="9">
        <v>2</v>
      </c>
      <c r="D5" s="24">
        <v>31510</v>
      </c>
      <c r="E5" s="11">
        <f t="shared" ref="E5:E9" si="0">C5*D5</f>
        <v>63020</v>
      </c>
      <c r="F5" s="11">
        <f t="shared" ref="F5:F9" si="1">E5*1.19</f>
        <v>74993.8</v>
      </c>
    </row>
    <row r="6" spans="1:6" ht="31">
      <c r="A6" s="9" t="s">
        <v>8</v>
      </c>
      <c r="B6" s="10" t="s">
        <v>126</v>
      </c>
      <c r="C6" s="9">
        <v>2</v>
      </c>
      <c r="D6" s="24">
        <v>39030</v>
      </c>
      <c r="E6" s="11">
        <f t="shared" si="0"/>
        <v>78060</v>
      </c>
      <c r="F6" s="11">
        <f t="shared" si="1"/>
        <v>92891.4</v>
      </c>
    </row>
    <row r="7" spans="1:6" ht="31">
      <c r="A7" s="9" t="s">
        <v>9</v>
      </c>
      <c r="B7" s="10" t="s">
        <v>127</v>
      </c>
      <c r="C7" s="9">
        <v>2</v>
      </c>
      <c r="D7" s="24">
        <v>62900</v>
      </c>
      <c r="E7" s="11">
        <f t="shared" si="0"/>
        <v>125800</v>
      </c>
      <c r="F7" s="11">
        <f t="shared" si="1"/>
        <v>149702</v>
      </c>
    </row>
    <row r="8" spans="1:6" ht="31">
      <c r="A8" s="9" t="s">
        <v>16</v>
      </c>
      <c r="B8" s="10" t="s">
        <v>128</v>
      </c>
      <c r="C8" s="9">
        <v>1</v>
      </c>
      <c r="D8" s="24">
        <v>23100</v>
      </c>
      <c r="E8" s="11">
        <f t="shared" si="0"/>
        <v>23100</v>
      </c>
      <c r="F8" s="11">
        <f t="shared" si="1"/>
        <v>27489</v>
      </c>
    </row>
    <row r="9" spans="1:6" ht="31">
      <c r="A9" s="22" t="s">
        <v>17</v>
      </c>
      <c r="B9" s="10" t="s">
        <v>129</v>
      </c>
      <c r="C9" s="9">
        <v>1</v>
      </c>
      <c r="D9" s="24">
        <v>132450</v>
      </c>
      <c r="E9" s="11">
        <f t="shared" si="0"/>
        <v>132450</v>
      </c>
      <c r="F9" s="11">
        <f t="shared" si="1"/>
        <v>157615.5</v>
      </c>
    </row>
    <row r="10" spans="1:6">
      <c r="A10" s="42" t="s">
        <v>14</v>
      </c>
      <c r="B10" s="42"/>
      <c r="C10" s="42"/>
      <c r="D10" s="42"/>
      <c r="E10" s="13">
        <f>E4</f>
        <v>422430</v>
      </c>
      <c r="F10" s="13">
        <f>F4</f>
        <v>502691.7</v>
      </c>
    </row>
  </sheetData>
  <sheetProtection algorithmName="SHA-512" hashValue="24duBwc+O9h2zCzambCBVk2o/yNoY9C6+EgxAZNPn76AboFM1qY46Q6z7Kn1Bmy2oZhTUsqpEp4QbJJjCShiYA==" saltValue="iDf2e+QHhdVIsWocN3AhTw==" spinCount="100000" sheet="1" formatCells="0" formatColumns="0" formatRows="0" insertColumns="0" insertRows="0" insertHyperlinks="0" deleteColumns="0" deleteRows="0" sort="0" autoFilter="0" pivotTables="0"/>
  <protectedRanges>
    <protectedRange sqref="D5:D9" name="Range1"/>
  </protectedRanges>
  <mergeCells count="2">
    <mergeCell ref="B4:D4"/>
    <mergeCell ref="A10:D10"/>
  </mergeCells>
  <pageMargins left="0.78740157480314965" right="0.78740157480314965" top="0.78740157480314965" bottom="0.78740157480314965" header="0.19685039370078741" footer="0.19685039370078741"/>
  <pageSetup paperSize="9" scale="82" fitToHeight="0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F18"/>
  <sheetViews>
    <sheetView topLeftCell="A4" workbookViewId="0">
      <selection activeCell="H8" sqref="H8"/>
    </sheetView>
  </sheetViews>
  <sheetFormatPr defaultColWidth="9.08984375" defaultRowHeight="15.5"/>
  <cols>
    <col min="1" max="1" width="6.54296875" style="2" bestFit="1" customWidth="1"/>
    <col min="2" max="2" width="48.90625" style="2" customWidth="1"/>
    <col min="3" max="3" width="6.54296875" style="2" bestFit="1" customWidth="1"/>
    <col min="4" max="4" width="11.6328125" style="2" bestFit="1" customWidth="1"/>
    <col min="5" max="5" width="12.36328125" style="2" customWidth="1"/>
    <col min="6" max="6" width="13.453125" style="2" bestFit="1" customWidth="1"/>
    <col min="7" max="16384" width="9.08984375" style="2"/>
  </cols>
  <sheetData>
    <row r="1" spans="1:6">
      <c r="A1" s="3" t="s">
        <v>31</v>
      </c>
      <c r="B1" s="1" t="s">
        <v>60</v>
      </c>
    </row>
    <row r="3" spans="1:6" ht="46.5">
      <c r="A3" s="4" t="s">
        <v>1</v>
      </c>
      <c r="B3" s="5" t="s">
        <v>2</v>
      </c>
      <c r="C3" s="6" t="s">
        <v>3</v>
      </c>
      <c r="D3" s="6" t="s">
        <v>166</v>
      </c>
      <c r="E3" s="6" t="s">
        <v>4</v>
      </c>
      <c r="F3" s="6" t="s">
        <v>5</v>
      </c>
    </row>
    <row r="4" spans="1:6" ht="31.5" customHeight="1">
      <c r="A4" s="7" t="s">
        <v>6</v>
      </c>
      <c r="B4" s="43" t="s">
        <v>152</v>
      </c>
      <c r="C4" s="43"/>
      <c r="D4" s="43"/>
      <c r="E4" s="8">
        <f>SUM(E5:E7)</f>
        <v>35000</v>
      </c>
      <c r="F4" s="8">
        <f>SUM(F5:F8)</f>
        <v>81634</v>
      </c>
    </row>
    <row r="5" spans="1:6">
      <c r="A5" s="9" t="s">
        <v>7</v>
      </c>
      <c r="B5" s="16" t="s">
        <v>153</v>
      </c>
      <c r="C5" s="9">
        <v>3</v>
      </c>
      <c r="D5" s="24">
        <v>6500</v>
      </c>
      <c r="E5" s="11">
        <f>C5*D5+500</f>
        <v>20000</v>
      </c>
      <c r="F5" s="11">
        <f>E5*1.19</f>
        <v>23800</v>
      </c>
    </row>
    <row r="6" spans="1:6">
      <c r="A6" s="9" t="s">
        <v>8</v>
      </c>
      <c r="B6" s="16" t="s">
        <v>154</v>
      </c>
      <c r="C6" s="9">
        <v>3</v>
      </c>
      <c r="D6" s="24">
        <v>2000</v>
      </c>
      <c r="E6" s="11">
        <f t="shared" ref="E6:E7" si="0">C6*D6</f>
        <v>6000</v>
      </c>
      <c r="F6" s="11">
        <f t="shared" ref="F6:F7" si="1">E6*1.19</f>
        <v>7140</v>
      </c>
    </row>
    <row r="7" spans="1:6">
      <c r="A7" s="9" t="s">
        <v>9</v>
      </c>
      <c r="B7" s="16" t="s">
        <v>155</v>
      </c>
      <c r="C7" s="9">
        <v>3</v>
      </c>
      <c r="D7" s="24">
        <v>3000</v>
      </c>
      <c r="E7" s="11">
        <f t="shared" si="0"/>
        <v>9000</v>
      </c>
      <c r="F7" s="11">
        <f t="shared" si="1"/>
        <v>10710</v>
      </c>
    </row>
    <row r="8" spans="1:6">
      <c r="A8" s="7" t="s">
        <v>144</v>
      </c>
      <c r="B8" s="48" t="s">
        <v>151</v>
      </c>
      <c r="C8" s="49"/>
      <c r="D8" s="50"/>
      <c r="E8" s="13">
        <f>SUM(E9:E12)</f>
        <v>33600</v>
      </c>
      <c r="F8" s="13">
        <f>SUM(F9:F12)</f>
        <v>39984</v>
      </c>
    </row>
    <row r="9" spans="1:6">
      <c r="A9" s="22" t="s">
        <v>10</v>
      </c>
      <c r="B9" s="16" t="s">
        <v>156</v>
      </c>
      <c r="C9" s="9">
        <v>1</v>
      </c>
      <c r="D9" s="24">
        <v>10000</v>
      </c>
      <c r="E9" s="11">
        <f t="shared" ref="E9:E12" si="2">C9*D9</f>
        <v>10000</v>
      </c>
      <c r="F9" s="11">
        <f t="shared" ref="F9:F12" si="3">E9*1.19</f>
        <v>11900</v>
      </c>
    </row>
    <row r="10" spans="1:6">
      <c r="A10" s="9" t="s">
        <v>11</v>
      </c>
      <c r="B10" s="16" t="s">
        <v>157</v>
      </c>
      <c r="C10" s="9">
        <v>2</v>
      </c>
      <c r="D10" s="24">
        <v>5000</v>
      </c>
      <c r="E10" s="11">
        <f t="shared" si="2"/>
        <v>10000</v>
      </c>
      <c r="F10" s="11">
        <f t="shared" si="3"/>
        <v>11900</v>
      </c>
    </row>
    <row r="11" spans="1:6">
      <c r="A11" s="9" t="s">
        <v>12</v>
      </c>
      <c r="B11" s="16" t="s">
        <v>158</v>
      </c>
      <c r="C11" s="9">
        <v>1</v>
      </c>
      <c r="D11" s="24">
        <v>7600</v>
      </c>
      <c r="E11" s="11">
        <f t="shared" si="2"/>
        <v>7600</v>
      </c>
      <c r="F11" s="11">
        <f t="shared" si="3"/>
        <v>9044</v>
      </c>
    </row>
    <row r="12" spans="1:6">
      <c r="A12" s="9" t="s">
        <v>13</v>
      </c>
      <c r="B12" s="16" t="s">
        <v>159</v>
      </c>
      <c r="C12" s="9">
        <v>1</v>
      </c>
      <c r="D12" s="24">
        <v>6000</v>
      </c>
      <c r="E12" s="11">
        <f t="shared" si="2"/>
        <v>6000</v>
      </c>
      <c r="F12" s="11">
        <f t="shared" si="3"/>
        <v>7140</v>
      </c>
    </row>
    <row r="13" spans="1:6">
      <c r="A13" s="7" t="s">
        <v>145</v>
      </c>
      <c r="B13" s="48" t="s">
        <v>150</v>
      </c>
      <c r="C13" s="49"/>
      <c r="D13" s="50"/>
      <c r="E13" s="13">
        <f>SUM(E14:E17)</f>
        <v>38600</v>
      </c>
      <c r="F13" s="13">
        <f>SUM(F14:F17)</f>
        <v>45934</v>
      </c>
    </row>
    <row r="14" spans="1:6">
      <c r="A14" s="9" t="s">
        <v>167</v>
      </c>
      <c r="B14" s="16" t="s">
        <v>146</v>
      </c>
      <c r="C14" s="9">
        <v>10</v>
      </c>
      <c r="D14" s="24">
        <v>1000</v>
      </c>
      <c r="E14" s="11">
        <f t="shared" ref="E14:E17" si="4">C14*D14</f>
        <v>10000</v>
      </c>
      <c r="F14" s="11">
        <f t="shared" ref="F14:F17" si="5">E14*1.19</f>
        <v>11900</v>
      </c>
    </row>
    <row r="15" spans="1:6">
      <c r="A15" s="9" t="s">
        <v>168</v>
      </c>
      <c r="B15" s="16" t="s">
        <v>147</v>
      </c>
      <c r="C15" s="9">
        <v>50</v>
      </c>
      <c r="D15" s="24">
        <v>500</v>
      </c>
      <c r="E15" s="11">
        <f t="shared" si="4"/>
        <v>25000</v>
      </c>
      <c r="F15" s="11">
        <f t="shared" si="5"/>
        <v>29750</v>
      </c>
    </row>
    <row r="16" spans="1:6">
      <c r="A16" s="9" t="s">
        <v>66</v>
      </c>
      <c r="B16" s="16" t="s">
        <v>148</v>
      </c>
      <c r="C16" s="9">
        <v>5</v>
      </c>
      <c r="D16" s="24">
        <v>500</v>
      </c>
      <c r="E16" s="11">
        <f t="shared" si="4"/>
        <v>2500</v>
      </c>
      <c r="F16" s="11">
        <f t="shared" si="5"/>
        <v>2975</v>
      </c>
    </row>
    <row r="17" spans="1:6" ht="31">
      <c r="A17" s="9" t="s">
        <v>169</v>
      </c>
      <c r="B17" s="16" t="s">
        <v>149</v>
      </c>
      <c r="C17" s="9">
        <v>1</v>
      </c>
      <c r="D17" s="24">
        <v>1100</v>
      </c>
      <c r="E17" s="11">
        <f t="shared" si="4"/>
        <v>1100</v>
      </c>
      <c r="F17" s="11">
        <f t="shared" si="5"/>
        <v>1309</v>
      </c>
    </row>
    <row r="18" spans="1:6">
      <c r="A18" s="42" t="s">
        <v>14</v>
      </c>
      <c r="B18" s="42"/>
      <c r="C18" s="42"/>
      <c r="D18" s="42"/>
      <c r="E18" s="13">
        <f>E13+E8+E4</f>
        <v>107200</v>
      </c>
      <c r="F18" s="13">
        <f>F13+F8+F4</f>
        <v>167552</v>
      </c>
    </row>
  </sheetData>
  <sheetProtection algorithmName="SHA-512" hashValue="qaOpP3A+CFHjFzAk6Cbsl/7k1b3hEi82YM5D/owpeqiORG660wEwX+mILWVHKTSw+UxyFS7YCmWee9EBST9/QA==" saltValue="zvHLcPrYIdurQPnIy4fFEg==" spinCount="100000" sheet="1" formatCells="0" formatColumns="0" formatRows="0" insertColumns="0" insertRows="0" insertHyperlinks="0" deleteColumns="0" deleteRows="0" sort="0" autoFilter="0" pivotTables="0"/>
  <protectedRanges>
    <protectedRange sqref="D5:D8 D13:D17" name="Range1"/>
    <protectedRange sqref="D9:D12" name="Range1_1"/>
  </protectedRanges>
  <mergeCells count="4">
    <mergeCell ref="B4:D4"/>
    <mergeCell ref="A18:D18"/>
    <mergeCell ref="B8:D8"/>
    <mergeCell ref="B13:D13"/>
  </mergeCells>
  <pageMargins left="0.78740157480314965" right="0.78740157480314965" top="0.78740157480314965" bottom="0.78740157480314965" header="0.19685039370078741" footer="0.19685039370078741"/>
  <pageSetup paperSize="9" scale="85" fitToHeight="0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F7"/>
  <sheetViews>
    <sheetView zoomScaleNormal="100" workbookViewId="0">
      <selection activeCell="H11" sqref="H11"/>
    </sheetView>
  </sheetViews>
  <sheetFormatPr defaultColWidth="9.08984375" defaultRowHeight="15.5"/>
  <cols>
    <col min="1" max="1" width="6.54296875" style="2" bestFit="1" customWidth="1"/>
    <col min="2" max="2" width="52.08984375" style="2" customWidth="1"/>
    <col min="3" max="3" width="6.54296875" style="2" bestFit="1" customWidth="1"/>
    <col min="4" max="4" width="11.6328125" style="2" bestFit="1" customWidth="1"/>
    <col min="5" max="5" width="12.36328125" style="2" customWidth="1"/>
    <col min="6" max="6" width="13.453125" style="2" bestFit="1" customWidth="1"/>
    <col min="7" max="16384" width="9.08984375" style="2"/>
  </cols>
  <sheetData>
    <row r="1" spans="1:6">
      <c r="A1" s="3" t="s">
        <v>30</v>
      </c>
      <c r="B1" s="1" t="s">
        <v>47</v>
      </c>
    </row>
    <row r="3" spans="1:6" ht="46.5">
      <c r="A3" s="4" t="s">
        <v>1</v>
      </c>
      <c r="B3" s="5" t="s">
        <v>2</v>
      </c>
      <c r="C3" s="6" t="s">
        <v>3</v>
      </c>
      <c r="D3" s="6" t="s">
        <v>166</v>
      </c>
      <c r="E3" s="6" t="s">
        <v>4</v>
      </c>
      <c r="F3" s="6" t="s">
        <v>5</v>
      </c>
    </row>
    <row r="4" spans="1:6">
      <c r="A4" s="7" t="s">
        <v>6</v>
      </c>
      <c r="B4" s="44" t="s">
        <v>46</v>
      </c>
      <c r="C4" s="45"/>
      <c r="D4" s="46"/>
      <c r="E4" s="8">
        <f>SUM(E5:E6)</f>
        <v>445400</v>
      </c>
      <c r="F4" s="8">
        <f>SUM(F5:F6)</f>
        <v>530026</v>
      </c>
    </row>
    <row r="5" spans="1:6" ht="31">
      <c r="A5" s="9" t="s">
        <v>7</v>
      </c>
      <c r="B5" s="10" t="s">
        <v>99</v>
      </c>
      <c r="C5" s="9">
        <v>1</v>
      </c>
      <c r="D5" s="24">
        <v>348800</v>
      </c>
      <c r="E5" s="11">
        <f>C5*D5</f>
        <v>348800</v>
      </c>
      <c r="F5" s="11">
        <f>E5*1.19</f>
        <v>415072</v>
      </c>
    </row>
    <row r="6" spans="1:6" ht="31">
      <c r="A6" s="9" t="s">
        <v>8</v>
      </c>
      <c r="B6" s="10" t="s">
        <v>100</v>
      </c>
      <c r="C6" s="9">
        <v>1</v>
      </c>
      <c r="D6" s="24">
        <v>96600</v>
      </c>
      <c r="E6" s="11">
        <f>C6*D6</f>
        <v>96600</v>
      </c>
      <c r="F6" s="11">
        <f>E6*1.19</f>
        <v>114954</v>
      </c>
    </row>
    <row r="7" spans="1:6">
      <c r="A7" s="42" t="s">
        <v>14</v>
      </c>
      <c r="B7" s="42"/>
      <c r="C7" s="42"/>
      <c r="D7" s="42"/>
      <c r="E7" s="13">
        <f>E4</f>
        <v>445400</v>
      </c>
      <c r="F7" s="13">
        <f>F4</f>
        <v>530026</v>
      </c>
    </row>
  </sheetData>
  <sheetProtection algorithmName="SHA-512" hashValue="VP32EA9rA7cVyvp08F2ssy2B6pU26Myp+UPCf2iCLwmeOoUChJfFXvAzptlsW5tGrCrS8tjxFe8ePLsJrwgtEg==" saltValue="27/PNHjc04dliwiZAr5miA==" spinCount="100000" sheet="1" formatCells="0" formatColumns="0" formatRows="0" insertColumns="0" insertRows="0" insertHyperlinks="0" deleteColumns="0" deleteRows="0" sort="0" autoFilter="0" pivotTables="0"/>
  <protectedRanges>
    <protectedRange sqref="D5:D6" name="Range1"/>
  </protectedRanges>
  <mergeCells count="2">
    <mergeCell ref="A7:D7"/>
    <mergeCell ref="B4:D4"/>
  </mergeCells>
  <pageMargins left="0.78740157480314965" right="0.78740157480314965" top="0.78740157480314965" bottom="0.78740157480314965" header="0.19685039370078741" footer="0.19685039370078741"/>
  <pageSetup paperSize="9" scale="83" fitToHeight="0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70C0"/>
    <pageSetUpPr fitToPage="1"/>
  </sheetPr>
  <dimension ref="A1:F8"/>
  <sheetViews>
    <sheetView zoomScaleNormal="100" workbookViewId="0">
      <selection activeCell="K7" sqref="K7"/>
    </sheetView>
  </sheetViews>
  <sheetFormatPr defaultColWidth="9.08984375" defaultRowHeight="15.5"/>
  <cols>
    <col min="1" max="1" width="7.08984375" style="2" bestFit="1" customWidth="1"/>
    <col min="2" max="2" width="52.08984375" style="2" customWidth="1"/>
    <col min="3" max="3" width="6.54296875" style="2" bestFit="1" customWidth="1"/>
    <col min="4" max="4" width="11.6328125" style="2" bestFit="1" customWidth="1"/>
    <col min="5" max="5" width="12.36328125" style="2" customWidth="1"/>
    <col min="6" max="6" width="13.453125" style="2" bestFit="1" customWidth="1"/>
    <col min="7" max="16384" width="9.08984375" style="2"/>
  </cols>
  <sheetData>
    <row r="1" spans="1:6">
      <c r="A1" s="14" t="s">
        <v>29</v>
      </c>
      <c r="B1" s="1" t="s">
        <v>58</v>
      </c>
    </row>
    <row r="3" spans="1:6" ht="46.5">
      <c r="A3" s="4" t="s">
        <v>1</v>
      </c>
      <c r="B3" s="5" t="s">
        <v>2</v>
      </c>
      <c r="C3" s="6" t="s">
        <v>3</v>
      </c>
      <c r="D3" s="6" t="s">
        <v>166</v>
      </c>
      <c r="E3" s="6" t="s">
        <v>4</v>
      </c>
      <c r="F3" s="6" t="s">
        <v>5</v>
      </c>
    </row>
    <row r="4" spans="1:6" ht="31.5" customHeight="1">
      <c r="A4" s="7" t="s">
        <v>6</v>
      </c>
      <c r="B4" s="47" t="s">
        <v>58</v>
      </c>
      <c r="C4" s="47"/>
      <c r="D4" s="47"/>
      <c r="E4" s="8">
        <f>SUM(E5:E7)</f>
        <v>90482</v>
      </c>
      <c r="F4" s="8">
        <f>SUM(F5:F7)</f>
        <v>107673.58</v>
      </c>
    </row>
    <row r="5" spans="1:6" ht="31">
      <c r="A5" s="9" t="s">
        <v>7</v>
      </c>
      <c r="B5" s="10" t="s">
        <v>130</v>
      </c>
      <c r="C5" s="9">
        <v>1</v>
      </c>
      <c r="D5" s="24">
        <v>18400</v>
      </c>
      <c r="E5" s="11">
        <f t="shared" ref="E5:E7" si="0">C5*D5</f>
        <v>18400</v>
      </c>
      <c r="F5" s="11">
        <f t="shared" ref="F5:F7" si="1">E5*1.19</f>
        <v>21896</v>
      </c>
    </row>
    <row r="6" spans="1:6" ht="31">
      <c r="A6" s="9" t="s">
        <v>8</v>
      </c>
      <c r="B6" s="10" t="s">
        <v>131</v>
      </c>
      <c r="C6" s="9">
        <v>1</v>
      </c>
      <c r="D6" s="24">
        <v>5882</v>
      </c>
      <c r="E6" s="11">
        <f t="shared" si="0"/>
        <v>5882</v>
      </c>
      <c r="F6" s="11">
        <f t="shared" si="1"/>
        <v>6999.58</v>
      </c>
    </row>
    <row r="7" spans="1:6" ht="31">
      <c r="A7" s="9" t="s">
        <v>9</v>
      </c>
      <c r="B7" s="10" t="s">
        <v>132</v>
      </c>
      <c r="C7" s="9">
        <v>1</v>
      </c>
      <c r="D7" s="24">
        <v>66200</v>
      </c>
      <c r="E7" s="11">
        <f t="shared" si="0"/>
        <v>66200</v>
      </c>
      <c r="F7" s="11">
        <f t="shared" si="1"/>
        <v>78778</v>
      </c>
    </row>
    <row r="8" spans="1:6">
      <c r="A8" s="42" t="s">
        <v>14</v>
      </c>
      <c r="B8" s="42"/>
      <c r="C8" s="42"/>
      <c r="D8" s="42"/>
      <c r="E8" s="13">
        <f>E4</f>
        <v>90482</v>
      </c>
      <c r="F8" s="13">
        <f>F4</f>
        <v>107673.58</v>
      </c>
    </row>
  </sheetData>
  <sheetProtection algorithmName="SHA-512" hashValue="NtKYVbZRHcnokeO1A5LuF5r2wTawHi/0VT95qNAH6eaJYpeSjE2KFZTSFIIXniy9UapIVObYoumavORZ/k77WQ==" saltValue="XwmSrHbdwHcgMZ3xjQDIeg==" spinCount="100000" sheet="1" formatCells="0" formatColumns="0" formatRows="0" insertColumns="0" insertRows="0" insertHyperlinks="0" deleteColumns="0" deleteRows="0" sort="0" autoFilter="0" pivotTables="0"/>
  <protectedRanges>
    <protectedRange sqref="D5:D7" name="Range1"/>
  </protectedRanges>
  <mergeCells count="2">
    <mergeCell ref="B4:D4"/>
    <mergeCell ref="A8:D8"/>
  </mergeCells>
  <pageMargins left="0.78740157480314965" right="0.78740157480314965" top="0.78740157480314965" bottom="0.78740157480314965" header="0.19685039370078741" footer="0.19685039370078741"/>
  <pageSetup paperSize="9" scale="82" fitToHeight="0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F13"/>
  <sheetViews>
    <sheetView workbookViewId="0">
      <selection activeCell="D8" sqref="D8"/>
    </sheetView>
  </sheetViews>
  <sheetFormatPr defaultColWidth="9.08984375" defaultRowHeight="15.5"/>
  <cols>
    <col min="1" max="1" width="6.54296875" style="2" bestFit="1" customWidth="1"/>
    <col min="2" max="2" width="52.08984375" style="2" customWidth="1"/>
    <col min="3" max="3" width="6.54296875" style="2" bestFit="1" customWidth="1"/>
    <col min="4" max="4" width="11.6328125" style="2" bestFit="1" customWidth="1"/>
    <col min="5" max="5" width="12.36328125" style="2" customWidth="1"/>
    <col min="6" max="6" width="13.453125" style="2" bestFit="1" customWidth="1"/>
    <col min="7" max="16384" width="9.08984375" style="2"/>
  </cols>
  <sheetData>
    <row r="1" spans="1:6">
      <c r="A1" s="3" t="s">
        <v>27</v>
      </c>
      <c r="B1" s="1" t="s">
        <v>160</v>
      </c>
    </row>
    <row r="3" spans="1:6" ht="46.5">
      <c r="A3" s="4" t="s">
        <v>1</v>
      </c>
      <c r="B3" s="5" t="s">
        <v>2</v>
      </c>
      <c r="C3" s="6" t="s">
        <v>3</v>
      </c>
      <c r="D3" s="6" t="s">
        <v>166</v>
      </c>
      <c r="E3" s="6" t="s">
        <v>4</v>
      </c>
      <c r="F3" s="6" t="s">
        <v>5</v>
      </c>
    </row>
    <row r="4" spans="1:6">
      <c r="A4" s="7" t="s">
        <v>6</v>
      </c>
      <c r="B4" s="44" t="s">
        <v>160</v>
      </c>
      <c r="C4" s="45"/>
      <c r="D4" s="46"/>
      <c r="E4" s="8">
        <f>SUM(E5:E12)</f>
        <v>503567.23</v>
      </c>
      <c r="F4" s="8">
        <f>SUM(F5:F12)</f>
        <v>599245.0037</v>
      </c>
    </row>
    <row r="5" spans="1:6">
      <c r="A5" s="9" t="s">
        <v>7</v>
      </c>
      <c r="B5" s="10" t="s">
        <v>101</v>
      </c>
      <c r="C5" s="9">
        <v>1</v>
      </c>
      <c r="D5" s="24">
        <v>44200</v>
      </c>
      <c r="E5" s="11">
        <f>C5*D5</f>
        <v>44200</v>
      </c>
      <c r="F5" s="11">
        <f>E5*1.19</f>
        <v>52598</v>
      </c>
    </row>
    <row r="6" spans="1:6">
      <c r="A6" s="9" t="s">
        <v>8</v>
      </c>
      <c r="B6" s="10" t="s">
        <v>102</v>
      </c>
      <c r="C6" s="9">
        <v>1</v>
      </c>
      <c r="D6" s="24">
        <v>280067.23</v>
      </c>
      <c r="E6" s="11">
        <f t="shared" ref="E6:E12" si="0">C6*D6</f>
        <v>280067.23</v>
      </c>
      <c r="F6" s="11">
        <f t="shared" ref="F6:F12" si="1">E6*1.19</f>
        <v>333280.00369999994</v>
      </c>
    </row>
    <row r="7" spans="1:6">
      <c r="A7" s="9" t="s">
        <v>9</v>
      </c>
      <c r="B7" s="10" t="s">
        <v>103</v>
      </c>
      <c r="C7" s="9">
        <v>1</v>
      </c>
      <c r="D7" s="24">
        <v>10200</v>
      </c>
      <c r="E7" s="11">
        <f t="shared" si="0"/>
        <v>10200</v>
      </c>
      <c r="F7" s="11">
        <f t="shared" si="1"/>
        <v>12138</v>
      </c>
    </row>
    <row r="8" spans="1:6" ht="31">
      <c r="A8" s="9" t="s">
        <v>16</v>
      </c>
      <c r="B8" s="10" t="s">
        <v>104</v>
      </c>
      <c r="C8" s="9">
        <v>1</v>
      </c>
      <c r="D8" s="24">
        <v>55200</v>
      </c>
      <c r="E8" s="11">
        <f t="shared" si="0"/>
        <v>55200</v>
      </c>
      <c r="F8" s="11">
        <f t="shared" si="1"/>
        <v>65688</v>
      </c>
    </row>
    <row r="9" spans="1:6">
      <c r="A9" s="9" t="s">
        <v>17</v>
      </c>
      <c r="B9" s="10" t="s">
        <v>105</v>
      </c>
      <c r="C9" s="9">
        <v>1</v>
      </c>
      <c r="D9" s="24">
        <v>20700</v>
      </c>
      <c r="E9" s="11">
        <f t="shared" si="0"/>
        <v>20700</v>
      </c>
      <c r="F9" s="11">
        <f t="shared" si="1"/>
        <v>24633</v>
      </c>
    </row>
    <row r="10" spans="1:6">
      <c r="A10" s="9" t="s">
        <v>18</v>
      </c>
      <c r="B10" s="10" t="s">
        <v>106</v>
      </c>
      <c r="C10" s="9">
        <v>1</v>
      </c>
      <c r="D10" s="24">
        <v>25100</v>
      </c>
      <c r="E10" s="11">
        <f t="shared" si="0"/>
        <v>25100</v>
      </c>
      <c r="F10" s="11">
        <f t="shared" si="1"/>
        <v>29869</v>
      </c>
    </row>
    <row r="11" spans="1:6">
      <c r="A11" s="9" t="s">
        <v>19</v>
      </c>
      <c r="B11" s="10" t="s">
        <v>107</v>
      </c>
      <c r="C11" s="9">
        <v>1</v>
      </c>
      <c r="D11" s="24">
        <v>42500</v>
      </c>
      <c r="E11" s="11">
        <f t="shared" si="0"/>
        <v>42500</v>
      </c>
      <c r="F11" s="11">
        <f t="shared" si="1"/>
        <v>50575</v>
      </c>
    </row>
    <row r="12" spans="1:6">
      <c r="A12" s="9" t="s">
        <v>20</v>
      </c>
      <c r="B12" s="10" t="s">
        <v>108</v>
      </c>
      <c r="C12" s="9">
        <v>1</v>
      </c>
      <c r="D12" s="24">
        <v>25600</v>
      </c>
      <c r="E12" s="11">
        <f t="shared" si="0"/>
        <v>25600</v>
      </c>
      <c r="F12" s="11">
        <f t="shared" si="1"/>
        <v>30464</v>
      </c>
    </row>
    <row r="13" spans="1:6">
      <c r="A13" s="42" t="s">
        <v>14</v>
      </c>
      <c r="B13" s="42"/>
      <c r="C13" s="42"/>
      <c r="D13" s="42"/>
      <c r="E13" s="13">
        <f>E4</f>
        <v>503567.23</v>
      </c>
      <c r="F13" s="13">
        <f>F4</f>
        <v>599245.0037</v>
      </c>
    </row>
  </sheetData>
  <sheetProtection algorithmName="SHA-512" hashValue="vqSOdXPLjLv/KW8iAGi0k/HWsdhzii/mRvsYQrRe4zkF7p2iE3BBU4nbVLJjeHotzCvFNvpPlMC1LC6YIuXVlw==" saltValue="D0i5SURkcXWiP3Rvej9+0g==" spinCount="100000" sheet="1" formatCells="0" formatColumns="0" formatRows="0" insertColumns="0" insertRows="0" insertHyperlinks="0" deleteColumns="0" deleteRows="0" sort="0" autoFilter="0" pivotTables="0"/>
  <protectedRanges>
    <protectedRange sqref="D6:D12" name="Range1"/>
    <protectedRange sqref="D5" name="Range1_1"/>
  </protectedRanges>
  <mergeCells count="2">
    <mergeCell ref="A13:D13"/>
    <mergeCell ref="B4:D4"/>
  </mergeCells>
  <pageMargins left="0.78740157480314965" right="0.78740157480314965" top="0.78740157480314965" bottom="0.78740157480314965" header="0.19685039370078741" footer="0.19685039370078741"/>
  <pageSetup paperSize="9" scale="83" fitToHeight="0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F6"/>
  <sheetViews>
    <sheetView workbookViewId="0">
      <selection activeCell="D5" sqref="D5"/>
    </sheetView>
  </sheetViews>
  <sheetFormatPr defaultColWidth="9.08984375" defaultRowHeight="15.5"/>
  <cols>
    <col min="1" max="1" width="6.54296875" style="2" bestFit="1" customWidth="1"/>
    <col min="2" max="2" width="52.08984375" style="2" customWidth="1"/>
    <col min="3" max="3" width="6.54296875" style="2" bestFit="1" customWidth="1"/>
    <col min="4" max="4" width="11.6328125" style="2" bestFit="1" customWidth="1"/>
    <col min="5" max="5" width="12.36328125" style="2" customWidth="1"/>
    <col min="6" max="6" width="13.453125" style="2" bestFit="1" customWidth="1"/>
    <col min="7" max="16384" width="9.08984375" style="2"/>
  </cols>
  <sheetData>
    <row r="1" spans="1:6">
      <c r="A1" s="3" t="s">
        <v>54</v>
      </c>
      <c r="B1" s="1" t="s">
        <v>49</v>
      </c>
    </row>
    <row r="3" spans="1:6" ht="46.5">
      <c r="A3" s="4" t="s">
        <v>1</v>
      </c>
      <c r="B3" s="5" t="s">
        <v>2</v>
      </c>
      <c r="C3" s="6" t="s">
        <v>3</v>
      </c>
      <c r="D3" s="6" t="s">
        <v>166</v>
      </c>
      <c r="E3" s="6" t="s">
        <v>4</v>
      </c>
      <c r="F3" s="6" t="s">
        <v>5</v>
      </c>
    </row>
    <row r="4" spans="1:6">
      <c r="A4" s="7" t="s">
        <v>6</v>
      </c>
      <c r="B4" s="44" t="s">
        <v>49</v>
      </c>
      <c r="C4" s="45"/>
      <c r="D4" s="46"/>
      <c r="E4" s="8">
        <f>SUM(E5:E5)</f>
        <v>352900</v>
      </c>
      <c r="F4" s="8">
        <f>SUM(F5:F5)</f>
        <v>419951</v>
      </c>
    </row>
    <row r="5" spans="1:6">
      <c r="A5" s="9" t="s">
        <v>7</v>
      </c>
      <c r="B5" s="10" t="s">
        <v>112</v>
      </c>
      <c r="C5" s="9">
        <v>1</v>
      </c>
      <c r="D5" s="24">
        <v>352900</v>
      </c>
      <c r="E5" s="11">
        <f>C5*D5</f>
        <v>352900</v>
      </c>
      <c r="F5" s="11">
        <f>E5*1.19</f>
        <v>419951</v>
      </c>
    </row>
    <row r="6" spans="1:6">
      <c r="A6" s="42" t="s">
        <v>14</v>
      </c>
      <c r="B6" s="42"/>
      <c r="C6" s="42"/>
      <c r="D6" s="42"/>
      <c r="E6" s="13">
        <f>E4</f>
        <v>352900</v>
      </c>
      <c r="F6" s="13">
        <f>F4</f>
        <v>419951</v>
      </c>
    </row>
  </sheetData>
  <sheetProtection algorithmName="SHA-512" hashValue="RMgChzDbUkuRn8v6FVLkDcqh4sjAkvTC6OmVoWBrMIb3wV5yOAn+SDMRdVGu9aDS1XZIGdpDgrRFBf1jGkca1w==" saltValue="F8DTutrolJgbT628GkRefg==" spinCount="100000" sheet="1" formatCells="0" formatColumns="0" formatRows="0" insertColumns="0" insertRows="0" insertHyperlinks="0" deleteColumns="0" deleteRows="0" sort="0" autoFilter="0" pivotTables="0"/>
  <protectedRanges>
    <protectedRange sqref="D5" name="Range1"/>
  </protectedRanges>
  <mergeCells count="2">
    <mergeCell ref="A6:D6"/>
    <mergeCell ref="B4:D4"/>
  </mergeCells>
  <pageMargins left="0.78740157480314965" right="0.78740157480314965" top="0.78740157480314965" bottom="0.78740157480314965" header="0.19685039370078741" footer="0.19685039370078741"/>
  <pageSetup paperSize="9" scale="83" fitToHeight="0"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  <pageSetUpPr fitToPage="1"/>
  </sheetPr>
  <dimension ref="A1:F11"/>
  <sheetViews>
    <sheetView workbookViewId="0">
      <selection activeCell="G11" sqref="G11"/>
    </sheetView>
  </sheetViews>
  <sheetFormatPr defaultColWidth="9.08984375" defaultRowHeight="15.5"/>
  <cols>
    <col min="1" max="1" width="6.54296875" style="2" bestFit="1" customWidth="1"/>
    <col min="2" max="2" width="52.08984375" style="2" customWidth="1"/>
    <col min="3" max="3" width="6.54296875" style="2" bestFit="1" customWidth="1"/>
    <col min="4" max="4" width="11.6328125" style="2" bestFit="1" customWidth="1"/>
    <col min="5" max="5" width="12.36328125" style="2" customWidth="1"/>
    <col min="6" max="6" width="13.453125" style="2" bestFit="1" customWidth="1"/>
    <col min="7" max="16384" width="9.08984375" style="2"/>
  </cols>
  <sheetData>
    <row r="1" spans="1:6" ht="35.5" customHeight="1">
      <c r="A1" s="39" t="s">
        <v>56</v>
      </c>
      <c r="B1" s="51" t="s">
        <v>170</v>
      </c>
      <c r="C1" s="51"/>
      <c r="D1" s="51"/>
      <c r="E1" s="51"/>
      <c r="F1" s="51"/>
    </row>
    <row r="3" spans="1:6" ht="31">
      <c r="A3" s="4" t="s">
        <v>1</v>
      </c>
      <c r="B3" s="34" t="s">
        <v>2</v>
      </c>
      <c r="C3" s="35" t="s">
        <v>3</v>
      </c>
      <c r="D3" s="35" t="s">
        <v>173</v>
      </c>
      <c r="E3" s="35" t="s">
        <v>4</v>
      </c>
      <c r="F3" s="35" t="s">
        <v>5</v>
      </c>
    </row>
    <row r="4" spans="1:6" ht="28.5" customHeight="1">
      <c r="A4" s="7" t="s">
        <v>6</v>
      </c>
      <c r="B4" s="43" t="s">
        <v>161</v>
      </c>
      <c r="C4" s="43"/>
      <c r="D4" s="43"/>
      <c r="E4" s="8">
        <f>SUM(E5:E8)</f>
        <v>0</v>
      </c>
      <c r="F4" s="8">
        <f>SUM(F5:F8)</f>
        <v>0</v>
      </c>
    </row>
    <row r="5" spans="1:6" ht="31">
      <c r="A5" s="9" t="s">
        <v>7</v>
      </c>
      <c r="B5" s="10" t="s">
        <v>137</v>
      </c>
      <c r="C5" s="9">
        <v>1</v>
      </c>
      <c r="D5" s="12"/>
      <c r="E5" s="11">
        <f>C5*D5</f>
        <v>0</v>
      </c>
      <c r="F5" s="11">
        <f>E5*1.19</f>
        <v>0</v>
      </c>
    </row>
    <row r="6" spans="1:6">
      <c r="A6" s="9" t="s">
        <v>8</v>
      </c>
      <c r="B6" s="16" t="s">
        <v>138</v>
      </c>
      <c r="C6" s="9">
        <v>1</v>
      </c>
      <c r="D6" s="12"/>
      <c r="E6" s="11">
        <f t="shared" ref="E6:E8" si="0">C6*D6</f>
        <v>0</v>
      </c>
      <c r="F6" s="11">
        <f t="shared" ref="F6:F8" si="1">E6*1.19</f>
        <v>0</v>
      </c>
    </row>
    <row r="7" spans="1:6">
      <c r="A7" s="9" t="s">
        <v>9</v>
      </c>
      <c r="B7" s="10" t="s">
        <v>139</v>
      </c>
      <c r="C7" s="9">
        <v>1</v>
      </c>
      <c r="D7" s="12"/>
      <c r="E7" s="11">
        <f t="shared" si="0"/>
        <v>0</v>
      </c>
      <c r="F7" s="11">
        <f t="shared" si="1"/>
        <v>0</v>
      </c>
    </row>
    <row r="8" spans="1:6">
      <c r="A8" s="9" t="s">
        <v>16</v>
      </c>
      <c r="B8" s="10" t="s">
        <v>140</v>
      </c>
      <c r="C8" s="9">
        <v>1</v>
      </c>
      <c r="D8" s="12"/>
      <c r="E8" s="11">
        <f t="shared" si="0"/>
        <v>0</v>
      </c>
      <c r="F8" s="11">
        <f t="shared" si="1"/>
        <v>0</v>
      </c>
    </row>
    <row r="9" spans="1:6">
      <c r="A9" s="42" t="s">
        <v>14</v>
      </c>
      <c r="B9" s="42"/>
      <c r="C9" s="42"/>
      <c r="D9" s="42"/>
      <c r="E9" s="13">
        <f>E4</f>
        <v>0</v>
      </c>
      <c r="F9" s="13">
        <f>F4</f>
        <v>0</v>
      </c>
    </row>
    <row r="11" spans="1:6">
      <c r="B11" s="53" t="s">
        <v>172</v>
      </c>
      <c r="C11" s="53"/>
      <c r="D11" s="53"/>
      <c r="E11" s="55">
        <v>37800</v>
      </c>
    </row>
  </sheetData>
  <sheetProtection algorithmName="SHA-512" hashValue="8M95ElS970tV1pzaFEcEI/PWH843uKD0mImEA/CceZNP8vBEgeFbNHUU6XeGIv/w1iPvkxYeALcUQXEmHD+Huw==" saltValue="DlDTFEreXLLTPHHzu7IHBA==" spinCount="100000" sheet="1" formatCells="0" formatColumns="0" formatRows="0" insertColumns="0" insertRows="0" insertHyperlinks="0" deleteColumns="0" deleteRows="0" sort="0" autoFilter="0" pivotTables="0"/>
  <protectedRanges>
    <protectedRange sqref="D5:D8" name="Range1"/>
  </protectedRanges>
  <mergeCells count="4">
    <mergeCell ref="B4:D4"/>
    <mergeCell ref="A9:D9"/>
    <mergeCell ref="B1:F1"/>
    <mergeCell ref="B11:D11"/>
  </mergeCells>
  <pageMargins left="0.78740157480314965" right="0.78740157480314965" top="0.78740157480314965" bottom="0.78740157480314965" header="0.19685039370078741" footer="0.19685039370078741"/>
  <pageSetup paperSize="9" scale="83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F7"/>
  <sheetViews>
    <sheetView workbookViewId="0">
      <selection activeCell="E5" sqref="E5"/>
    </sheetView>
  </sheetViews>
  <sheetFormatPr defaultColWidth="9.08984375" defaultRowHeight="15.5"/>
  <cols>
    <col min="1" max="1" width="6.54296875" style="2" bestFit="1" customWidth="1"/>
    <col min="2" max="2" width="48.90625" style="2" customWidth="1"/>
    <col min="3" max="3" width="6.54296875" style="2" bestFit="1" customWidth="1"/>
    <col min="4" max="4" width="11.6328125" style="2" customWidth="1"/>
    <col min="5" max="5" width="12.36328125" style="2" customWidth="1"/>
    <col min="6" max="6" width="13.453125" style="2" bestFit="1" customWidth="1"/>
    <col min="7" max="7" width="9.08984375" style="2" customWidth="1"/>
    <col min="8" max="16384" width="9.08984375" style="2"/>
  </cols>
  <sheetData>
    <row r="1" spans="1:6">
      <c r="A1" s="3" t="s">
        <v>0</v>
      </c>
      <c r="B1" s="1" t="s">
        <v>43</v>
      </c>
    </row>
    <row r="3" spans="1:6" ht="46.5">
      <c r="A3" s="4" t="s">
        <v>1</v>
      </c>
      <c r="B3" s="5" t="s">
        <v>2</v>
      </c>
      <c r="C3" s="6" t="s">
        <v>3</v>
      </c>
      <c r="D3" s="6" t="s">
        <v>166</v>
      </c>
      <c r="E3" s="6" t="s">
        <v>4</v>
      </c>
      <c r="F3" s="6" t="s">
        <v>5</v>
      </c>
    </row>
    <row r="4" spans="1:6" ht="31.5" customHeight="1">
      <c r="A4" s="7" t="s">
        <v>6</v>
      </c>
      <c r="B4" s="43" t="s">
        <v>43</v>
      </c>
      <c r="C4" s="43"/>
      <c r="D4" s="43"/>
      <c r="E4" s="8">
        <f>SUM(E5:E6)</f>
        <v>210000</v>
      </c>
      <c r="F4" s="8">
        <f>SUM(F5:F6)</f>
        <v>249900</v>
      </c>
    </row>
    <row r="5" spans="1:6" ht="46.5">
      <c r="A5" s="9" t="s">
        <v>7</v>
      </c>
      <c r="B5" s="10" t="s">
        <v>82</v>
      </c>
      <c r="C5" s="9">
        <v>1</v>
      </c>
      <c r="D5" s="24">
        <v>84000</v>
      </c>
      <c r="E5" s="11">
        <f>C5*D5</f>
        <v>84000</v>
      </c>
      <c r="F5" s="11">
        <f>E5*1.19</f>
        <v>99960</v>
      </c>
    </row>
    <row r="6" spans="1:6" ht="31">
      <c r="A6" s="9" t="s">
        <v>8</v>
      </c>
      <c r="B6" s="10" t="s">
        <v>83</v>
      </c>
      <c r="C6" s="9">
        <v>1</v>
      </c>
      <c r="D6" s="24">
        <v>126000</v>
      </c>
      <c r="E6" s="11">
        <f t="shared" ref="E6" si="0">C6*D6</f>
        <v>126000</v>
      </c>
      <c r="F6" s="11">
        <f t="shared" ref="F6" si="1">E6*1.19</f>
        <v>149940</v>
      </c>
    </row>
    <row r="7" spans="1:6">
      <c r="A7" s="42" t="s">
        <v>14</v>
      </c>
      <c r="B7" s="42"/>
      <c r="C7" s="42"/>
      <c r="D7" s="42"/>
      <c r="E7" s="13">
        <f>E4</f>
        <v>210000</v>
      </c>
      <c r="F7" s="13">
        <f>F4</f>
        <v>249900</v>
      </c>
    </row>
  </sheetData>
  <sheetProtection algorithmName="SHA-512" hashValue="nz9hD6oKbL9DKf6Jox9HQ8WqGf5WjVFSqlVJLBVbVvGs2JB6pTf0nO+p17vRsyuqQZ9R2IgrTKLeIAyL92mfNA==" saltValue="6WuvmtTf5HbEnzXQrpGktA==" spinCount="100000" sheet="1" formatCells="0" formatColumns="0" formatRows="0" insertColumns="0" insertRows="0" insertHyperlinks="0" deleteColumns="0" deleteRows="0" sort="0" autoFilter="0" pivotTables="0"/>
  <protectedRanges>
    <protectedRange sqref="D5:D6" name="Range1"/>
  </protectedRanges>
  <mergeCells count="2">
    <mergeCell ref="A7:D7"/>
    <mergeCell ref="B4:D4"/>
  </mergeCells>
  <pageMargins left="0.78740157480314965" right="0.78740157480314965" top="0.78740157480314965" bottom="0.78740157480314965" header="0.19685039370078741" footer="0.19685039370078741"/>
  <pageSetup paperSize="9" scale="85" fitToHeight="0"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A613F-8AFE-4383-BF04-4AD14609B2F3}">
  <sheetPr>
    <tabColor rgb="FFFFC000"/>
  </sheetPr>
  <dimension ref="A1:F19"/>
  <sheetViews>
    <sheetView topLeftCell="A7" workbookViewId="0">
      <selection activeCell="E19" sqref="E19"/>
    </sheetView>
  </sheetViews>
  <sheetFormatPr defaultColWidth="8.81640625" defaultRowHeight="14.5"/>
  <cols>
    <col min="1" max="1" width="8.81640625" style="29"/>
    <col min="2" max="2" width="39.6328125" style="29" customWidth="1"/>
    <col min="3" max="3" width="8.81640625" style="29"/>
    <col min="4" max="4" width="12.08984375" style="29" customWidth="1"/>
    <col min="5" max="5" width="10.54296875" style="29" customWidth="1"/>
    <col min="6" max="6" width="13" style="29" customWidth="1"/>
    <col min="7" max="16384" width="8.81640625" style="29"/>
  </cols>
  <sheetData>
    <row r="1" spans="1:6" ht="15.5">
      <c r="A1" s="26" t="s">
        <v>81</v>
      </c>
      <c r="B1" s="27" t="s">
        <v>68</v>
      </c>
      <c r="C1" s="28"/>
      <c r="D1" s="28"/>
      <c r="E1" s="28"/>
      <c r="F1" s="28"/>
    </row>
    <row r="2" spans="1:6" ht="15.5">
      <c r="A2" s="28"/>
      <c r="B2" s="28"/>
      <c r="C2" s="28"/>
      <c r="D2" s="28"/>
      <c r="E2" s="28"/>
      <c r="F2" s="28"/>
    </row>
    <row r="3" spans="1:6" ht="31">
      <c r="A3" s="4" t="s">
        <v>1</v>
      </c>
      <c r="B3" s="34" t="s">
        <v>2</v>
      </c>
      <c r="C3" s="34" t="s">
        <v>3</v>
      </c>
      <c r="D3" s="34" t="s">
        <v>173</v>
      </c>
      <c r="E3" s="34" t="s">
        <v>4</v>
      </c>
      <c r="F3" s="34" t="s">
        <v>5</v>
      </c>
    </row>
    <row r="4" spans="1:6" ht="15.5">
      <c r="A4" s="7" t="s">
        <v>6</v>
      </c>
      <c r="B4" s="48" t="s">
        <v>162</v>
      </c>
      <c r="C4" s="49"/>
      <c r="D4" s="50"/>
      <c r="E4" s="8">
        <f>SUM(E5:E16)</f>
        <v>0</v>
      </c>
      <c r="F4" s="8">
        <f>SUM(F5:F16)</f>
        <v>0</v>
      </c>
    </row>
    <row r="5" spans="1:6" ht="15.5">
      <c r="A5" s="9" t="s">
        <v>7</v>
      </c>
      <c r="B5" s="16" t="s">
        <v>69</v>
      </c>
      <c r="C5" s="9">
        <v>6</v>
      </c>
      <c r="D5" s="30"/>
      <c r="E5" s="31">
        <f>C5*D5</f>
        <v>0</v>
      </c>
      <c r="F5" s="31">
        <f>E5*1.19</f>
        <v>0</v>
      </c>
    </row>
    <row r="6" spans="1:6" ht="15.5">
      <c r="A6" s="9" t="s">
        <v>8</v>
      </c>
      <c r="B6" s="16" t="s">
        <v>70</v>
      </c>
      <c r="C6" s="9">
        <v>6</v>
      </c>
      <c r="D6" s="30"/>
      <c r="E6" s="31">
        <f t="shared" ref="E6:E16" si="0">C6*D6</f>
        <v>0</v>
      </c>
      <c r="F6" s="31">
        <f t="shared" ref="F6:F16" si="1">E6*1.19</f>
        <v>0</v>
      </c>
    </row>
    <row r="7" spans="1:6" ht="15.5">
      <c r="A7" s="9" t="s">
        <v>9</v>
      </c>
      <c r="B7" s="16" t="s">
        <v>71</v>
      </c>
      <c r="C7" s="9">
        <v>6</v>
      </c>
      <c r="D7" s="30"/>
      <c r="E7" s="31">
        <f t="shared" si="0"/>
        <v>0</v>
      </c>
      <c r="F7" s="31">
        <f t="shared" si="1"/>
        <v>0</v>
      </c>
    </row>
    <row r="8" spans="1:6" ht="15.5">
      <c r="A8" s="9" t="s">
        <v>16</v>
      </c>
      <c r="B8" s="16" t="s">
        <v>72</v>
      </c>
      <c r="C8" s="9">
        <v>8</v>
      </c>
      <c r="D8" s="30"/>
      <c r="E8" s="31">
        <f t="shared" si="0"/>
        <v>0</v>
      </c>
      <c r="F8" s="31">
        <f t="shared" si="1"/>
        <v>0</v>
      </c>
    </row>
    <row r="9" spans="1:6" ht="15.5">
      <c r="A9" s="9" t="s">
        <v>17</v>
      </c>
      <c r="B9" s="16" t="s">
        <v>73</v>
      </c>
      <c r="C9" s="9">
        <v>15</v>
      </c>
      <c r="D9" s="30"/>
      <c r="E9" s="31">
        <f t="shared" si="0"/>
        <v>0</v>
      </c>
      <c r="F9" s="31">
        <f t="shared" si="1"/>
        <v>0</v>
      </c>
    </row>
    <row r="10" spans="1:6" ht="15.5">
      <c r="A10" s="9" t="s">
        <v>18</v>
      </c>
      <c r="B10" s="16" t="s">
        <v>74</v>
      </c>
      <c r="C10" s="9">
        <v>10</v>
      </c>
      <c r="D10" s="30"/>
      <c r="E10" s="31">
        <f t="shared" si="0"/>
        <v>0</v>
      </c>
      <c r="F10" s="31">
        <f t="shared" si="1"/>
        <v>0</v>
      </c>
    </row>
    <row r="11" spans="1:6" ht="15.5">
      <c r="A11" s="9" t="s">
        <v>19</v>
      </c>
      <c r="B11" s="16" t="s">
        <v>75</v>
      </c>
      <c r="C11" s="9">
        <v>10</v>
      </c>
      <c r="D11" s="30"/>
      <c r="E11" s="31">
        <f t="shared" si="0"/>
        <v>0</v>
      </c>
      <c r="F11" s="31">
        <f t="shared" si="1"/>
        <v>0</v>
      </c>
    </row>
    <row r="12" spans="1:6" ht="15.5">
      <c r="A12" s="9" t="s">
        <v>20</v>
      </c>
      <c r="B12" s="16" t="s">
        <v>76</v>
      </c>
      <c r="C12" s="9">
        <v>3</v>
      </c>
      <c r="D12" s="30"/>
      <c r="E12" s="31">
        <f t="shared" si="0"/>
        <v>0</v>
      </c>
      <c r="F12" s="31">
        <f t="shared" si="1"/>
        <v>0</v>
      </c>
    </row>
    <row r="13" spans="1:6" ht="15.5">
      <c r="A13" s="9" t="s">
        <v>21</v>
      </c>
      <c r="B13" s="16" t="s">
        <v>77</v>
      </c>
      <c r="C13" s="9">
        <v>1</v>
      </c>
      <c r="D13" s="30"/>
      <c r="E13" s="31">
        <f t="shared" si="0"/>
        <v>0</v>
      </c>
      <c r="F13" s="31">
        <f t="shared" si="1"/>
        <v>0</v>
      </c>
    </row>
    <row r="14" spans="1:6" ht="15.5">
      <c r="A14" s="9" t="s">
        <v>22</v>
      </c>
      <c r="B14" s="16" t="s">
        <v>78</v>
      </c>
      <c r="C14" s="9">
        <v>1</v>
      </c>
      <c r="D14" s="30"/>
      <c r="E14" s="31">
        <f t="shared" si="0"/>
        <v>0</v>
      </c>
      <c r="F14" s="31">
        <f t="shared" si="1"/>
        <v>0</v>
      </c>
    </row>
    <row r="15" spans="1:6" ht="15.5">
      <c r="A15" s="9" t="s">
        <v>23</v>
      </c>
      <c r="B15" s="16" t="s">
        <v>79</v>
      </c>
      <c r="C15" s="9">
        <v>1</v>
      </c>
      <c r="D15" s="30"/>
      <c r="E15" s="31">
        <f t="shared" si="0"/>
        <v>0</v>
      </c>
      <c r="F15" s="31">
        <f t="shared" si="1"/>
        <v>0</v>
      </c>
    </row>
    <row r="16" spans="1:6" ht="15.5">
      <c r="A16" s="9" t="s">
        <v>24</v>
      </c>
      <c r="B16" s="16" t="s">
        <v>80</v>
      </c>
      <c r="C16" s="9">
        <v>2</v>
      </c>
      <c r="D16" s="30"/>
      <c r="E16" s="31">
        <f t="shared" si="0"/>
        <v>0</v>
      </c>
      <c r="F16" s="31">
        <f t="shared" si="1"/>
        <v>0</v>
      </c>
    </row>
    <row r="17" spans="1:6" ht="15.5">
      <c r="A17" s="52" t="s">
        <v>14</v>
      </c>
      <c r="B17" s="52"/>
      <c r="C17" s="52"/>
      <c r="D17" s="52"/>
      <c r="E17" s="32">
        <f>E4</f>
        <v>0</v>
      </c>
      <c r="F17" s="32">
        <f>F4</f>
        <v>0</v>
      </c>
    </row>
    <row r="18" spans="1:6">
      <c r="E18" s="33"/>
    </row>
    <row r="19" spans="1:6" ht="15.5">
      <c r="B19" s="53" t="s">
        <v>172</v>
      </c>
      <c r="C19" s="53"/>
      <c r="D19" s="53"/>
      <c r="E19" s="54">
        <v>163800</v>
      </c>
    </row>
  </sheetData>
  <sheetProtection algorithmName="SHA-512" hashValue="+WLCtmmH0ob6SqI5N5Atxn8ak9HLTHNKtqXWsur2PkhnN5HBDYf8dapwsPmjTOnwf3Qd/1xYY1fWblBHztzBIg==" saltValue="ZQlcklFyxgRS6+0xAWtLkg==" spinCount="100000" sheet="1" formatCells="0" formatColumns="0" formatRows="0" insertColumns="0" insertRows="0" insertHyperlinks="0" deleteColumns="0" deleteRows="0" sort="0" autoFilter="0" pivotTables="0"/>
  <protectedRanges>
    <protectedRange sqref="D5:D16" name="Range1"/>
  </protectedRanges>
  <mergeCells count="3">
    <mergeCell ref="B4:D4"/>
    <mergeCell ref="A17:D17"/>
    <mergeCell ref="B19:D1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EE5A3-D8F2-4B97-B976-441768ACFB38}">
  <sheetPr>
    <tabColor rgb="FFFFC000"/>
    <pageSetUpPr fitToPage="1"/>
  </sheetPr>
  <dimension ref="A1:F6"/>
  <sheetViews>
    <sheetView workbookViewId="0">
      <selection activeCell="E5" sqref="E5"/>
    </sheetView>
  </sheetViews>
  <sheetFormatPr defaultColWidth="9.08984375" defaultRowHeight="15.5"/>
  <cols>
    <col min="1" max="1" width="6.54296875" style="2" bestFit="1" customWidth="1"/>
    <col min="2" max="2" width="52.08984375" style="2" customWidth="1"/>
    <col min="3" max="3" width="6.54296875" style="2" bestFit="1" customWidth="1"/>
    <col min="4" max="4" width="11.6328125" style="2" bestFit="1" customWidth="1"/>
    <col min="5" max="5" width="12.36328125" style="2" customWidth="1"/>
    <col min="6" max="6" width="13.453125" style="2" bestFit="1" customWidth="1"/>
    <col min="7" max="16384" width="9.08984375" style="2"/>
  </cols>
  <sheetData>
    <row r="1" spans="1:6" ht="31">
      <c r="A1" s="3" t="s">
        <v>143</v>
      </c>
      <c r="B1" s="38" t="s">
        <v>135</v>
      </c>
    </row>
    <row r="3" spans="1:6" ht="46.5">
      <c r="A3" s="4" t="s">
        <v>1</v>
      </c>
      <c r="B3" s="5" t="s">
        <v>2</v>
      </c>
      <c r="C3" s="6" t="s">
        <v>3</v>
      </c>
      <c r="D3" s="6" t="s">
        <v>166</v>
      </c>
      <c r="E3" s="6" t="s">
        <v>4</v>
      </c>
      <c r="F3" s="6" t="s">
        <v>5</v>
      </c>
    </row>
    <row r="4" spans="1:6" ht="30" customHeight="1">
      <c r="A4" s="7" t="s">
        <v>6</v>
      </c>
      <c r="B4" s="44" t="s">
        <v>163</v>
      </c>
      <c r="C4" s="45"/>
      <c r="D4" s="46"/>
      <c r="E4" s="8">
        <f>SUM(E5:E5)</f>
        <v>63000</v>
      </c>
      <c r="F4" s="8">
        <f>SUM(F5:F5)</f>
        <v>74970</v>
      </c>
    </row>
    <row r="5" spans="1:6" ht="33" customHeight="1">
      <c r="A5" s="9" t="s">
        <v>7</v>
      </c>
      <c r="B5" s="41" t="s">
        <v>136</v>
      </c>
      <c r="C5" s="9">
        <v>1</v>
      </c>
      <c r="D5" s="24">
        <v>63000</v>
      </c>
      <c r="E5" s="11">
        <f>C5*D5</f>
        <v>63000</v>
      </c>
      <c r="F5" s="11">
        <f>E5*1.19</f>
        <v>74970</v>
      </c>
    </row>
    <row r="6" spans="1:6">
      <c r="A6" s="42" t="s">
        <v>14</v>
      </c>
      <c r="B6" s="42"/>
      <c r="C6" s="42"/>
      <c r="D6" s="42"/>
      <c r="E6" s="13">
        <f>E4</f>
        <v>63000</v>
      </c>
      <c r="F6" s="13">
        <f>F4</f>
        <v>74970</v>
      </c>
    </row>
  </sheetData>
  <sheetProtection algorithmName="SHA-512" hashValue="8ZxOdFUZk6y8cyCagVxAI6xYrj+yqcEJBi3hU4zQOHd58JR0f/O40g1dFfbgb+CwzIDCHwlytuRZGsc3vLtRew==" saltValue="yQFr/vzkHq5x0Bek1VyLpA==" spinCount="100000" sheet="1" formatCells="0" formatColumns="0" formatRows="0" insertColumns="0" insertRows="0" insertHyperlinks="0" deleteColumns="0" deleteRows="0" sort="0" autoFilter="0" pivotTables="0"/>
  <protectedRanges>
    <protectedRange sqref="D5" name="Range1"/>
  </protectedRanges>
  <mergeCells count="2">
    <mergeCell ref="B4:D4"/>
    <mergeCell ref="A6:D6"/>
  </mergeCells>
  <pageMargins left="0.78740157480314965" right="0.78740157480314965" top="0.78740157480314965" bottom="0.78740157480314965" header="0.19685039370078741" footer="0.19685039370078741"/>
  <pageSetup paperSize="9" scale="83" fitToHeight="0"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4A960-6999-47D3-9817-FC3EF9FF128A}">
  <sheetPr>
    <tabColor rgb="FFFFC000"/>
    <pageSetUpPr fitToPage="1"/>
  </sheetPr>
  <dimension ref="A1:F8"/>
  <sheetViews>
    <sheetView workbookViewId="0">
      <selection activeCell="D5" sqref="D5:D7"/>
    </sheetView>
  </sheetViews>
  <sheetFormatPr defaultColWidth="9.08984375" defaultRowHeight="15.5"/>
  <cols>
    <col min="1" max="1" width="6.54296875" style="2" bestFit="1" customWidth="1"/>
    <col min="2" max="2" width="52.08984375" style="2" customWidth="1"/>
    <col min="3" max="3" width="6.54296875" style="2" bestFit="1" customWidth="1"/>
    <col min="4" max="4" width="11.6328125" style="2" bestFit="1" customWidth="1"/>
    <col min="5" max="5" width="12.36328125" style="2" customWidth="1"/>
    <col min="6" max="6" width="13.453125" style="2" bestFit="1" customWidth="1"/>
    <col min="7" max="16384" width="9.08984375" style="2"/>
  </cols>
  <sheetData>
    <row r="1" spans="1:6">
      <c r="A1" s="3" t="s">
        <v>142</v>
      </c>
      <c r="B1" s="1" t="s">
        <v>48</v>
      </c>
    </row>
    <row r="3" spans="1:6" ht="46.5">
      <c r="A3" s="4" t="s">
        <v>1</v>
      </c>
      <c r="B3" s="5" t="s">
        <v>2</v>
      </c>
      <c r="C3" s="6" t="s">
        <v>3</v>
      </c>
      <c r="D3" s="6" t="s">
        <v>166</v>
      </c>
      <c r="E3" s="6" t="s">
        <v>4</v>
      </c>
      <c r="F3" s="6" t="s">
        <v>5</v>
      </c>
    </row>
    <row r="4" spans="1:6">
      <c r="A4" s="7" t="s">
        <v>6</v>
      </c>
      <c r="B4" s="44" t="s">
        <v>48</v>
      </c>
      <c r="C4" s="45"/>
      <c r="D4" s="46"/>
      <c r="E4" s="8">
        <f>SUM(E5:E7)</f>
        <v>43944</v>
      </c>
      <c r="F4" s="8">
        <f>SUM(F5:F7)</f>
        <v>52293.36</v>
      </c>
    </row>
    <row r="5" spans="1:6" ht="46.5">
      <c r="A5" s="9" t="s">
        <v>22</v>
      </c>
      <c r="B5" s="10" t="s">
        <v>109</v>
      </c>
      <c r="C5" s="9">
        <v>12</v>
      </c>
      <c r="D5" s="36">
        <v>722</v>
      </c>
      <c r="E5" s="37">
        <f t="shared" ref="E5:E7" si="0">C5*D5</f>
        <v>8664</v>
      </c>
      <c r="F5" s="37">
        <f t="shared" ref="F5:F7" si="1">E5*1.19</f>
        <v>10310.16</v>
      </c>
    </row>
    <row r="6" spans="1:6" ht="31">
      <c r="A6" s="9" t="s">
        <v>23</v>
      </c>
      <c r="B6" s="10" t="s">
        <v>110</v>
      </c>
      <c r="C6" s="9">
        <v>4</v>
      </c>
      <c r="D6" s="36">
        <v>3270</v>
      </c>
      <c r="E6" s="37">
        <f t="shared" si="0"/>
        <v>13080</v>
      </c>
      <c r="F6" s="37">
        <f t="shared" si="1"/>
        <v>15565.199999999999</v>
      </c>
    </row>
    <row r="7" spans="1:6" ht="46.5">
      <c r="A7" s="9" t="s">
        <v>24</v>
      </c>
      <c r="B7" s="10" t="s">
        <v>111</v>
      </c>
      <c r="C7" s="9">
        <v>1</v>
      </c>
      <c r="D7" s="36">
        <v>22200</v>
      </c>
      <c r="E7" s="37">
        <f t="shared" si="0"/>
        <v>22200</v>
      </c>
      <c r="F7" s="37">
        <f t="shared" si="1"/>
        <v>26418</v>
      </c>
    </row>
    <row r="8" spans="1:6">
      <c r="A8" s="42" t="s">
        <v>14</v>
      </c>
      <c r="B8" s="42"/>
      <c r="C8" s="42"/>
      <c r="D8" s="42"/>
      <c r="E8" s="13">
        <f>E4</f>
        <v>43944</v>
      </c>
      <c r="F8" s="13">
        <f>F4</f>
        <v>52293.36</v>
      </c>
    </row>
  </sheetData>
  <sheetProtection algorithmName="SHA-512" hashValue="8jFSYnQyBSSg/Aaor2lbShHMX1jCZVBk1kL3Kk9cUABRaJhzd1T+p6j2sVN8zLDp2Wh3J7tLgDZiDsmRAwA6uw==" saltValue="FbqDOMqjR5MlvDruWnt4yQ==" spinCount="100000" sheet="1" formatCells="0" formatColumns="0" formatRows="0" insertColumns="0" insertRows="0" insertHyperlinks="0" deleteColumns="0" deleteRows="0" sort="0" autoFilter="0" pivotTables="0"/>
  <protectedRanges>
    <protectedRange sqref="D5:D7" name="Range1"/>
  </protectedRanges>
  <mergeCells count="2">
    <mergeCell ref="B4:D4"/>
    <mergeCell ref="A8:D8"/>
  </mergeCells>
  <pageMargins left="0.78740157480314965" right="0.78740157480314965" top="0.78740157480314965" bottom="0.78740157480314965" header="0.19685039370078741" footer="0.19685039370078741"/>
  <pageSetup paperSize="9" scale="83" fitToHeight="0"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C8C8B-2080-4A09-8FFC-BD4298FDDEB2}">
  <sheetPr>
    <tabColor rgb="FFFFC000"/>
    <pageSetUpPr fitToPage="1"/>
  </sheetPr>
  <dimension ref="A1:F6"/>
  <sheetViews>
    <sheetView workbookViewId="0">
      <selection activeCell="E5" sqref="E5"/>
    </sheetView>
  </sheetViews>
  <sheetFormatPr defaultColWidth="9.08984375" defaultRowHeight="15.5"/>
  <cols>
    <col min="1" max="1" width="6.54296875" style="2" bestFit="1" customWidth="1"/>
    <col min="2" max="2" width="52.08984375" style="2" customWidth="1"/>
    <col min="3" max="3" width="6.54296875" style="2" bestFit="1" customWidth="1"/>
    <col min="4" max="4" width="11.6328125" style="2" bestFit="1" customWidth="1"/>
    <col min="5" max="5" width="12.36328125" style="2" customWidth="1"/>
    <col min="6" max="6" width="13.453125" style="2" bestFit="1" customWidth="1"/>
    <col min="7" max="16384" width="9.08984375" style="2"/>
  </cols>
  <sheetData>
    <row r="1" spans="1:6">
      <c r="A1" s="3" t="s">
        <v>141</v>
      </c>
      <c r="B1" s="1" t="s">
        <v>171</v>
      </c>
    </row>
    <row r="3" spans="1:6" ht="46.5">
      <c r="A3" s="4" t="s">
        <v>1</v>
      </c>
      <c r="B3" s="5" t="s">
        <v>2</v>
      </c>
      <c r="C3" s="6" t="s">
        <v>3</v>
      </c>
      <c r="D3" s="6" t="s">
        <v>166</v>
      </c>
      <c r="E3" s="6" t="s">
        <v>4</v>
      </c>
      <c r="F3" s="6" t="s">
        <v>5</v>
      </c>
    </row>
    <row r="4" spans="1:6">
      <c r="A4" s="7" t="s">
        <v>6</v>
      </c>
      <c r="B4" s="44" t="s">
        <v>134</v>
      </c>
      <c r="C4" s="45"/>
      <c r="D4" s="46"/>
      <c r="E4" s="8">
        <f>SUM(E5:E5)</f>
        <v>62000</v>
      </c>
      <c r="F4" s="8">
        <f>SUM(F5:F5)</f>
        <v>73780</v>
      </c>
    </row>
    <row r="5" spans="1:6">
      <c r="A5" s="9" t="s">
        <v>25</v>
      </c>
      <c r="B5" s="10" t="s">
        <v>174</v>
      </c>
      <c r="C5" s="9">
        <v>1</v>
      </c>
      <c r="D5" s="24">
        <v>62000</v>
      </c>
      <c r="E5" s="11">
        <f t="shared" ref="E5" si="0">C5*D5</f>
        <v>62000</v>
      </c>
      <c r="F5" s="11">
        <f t="shared" ref="F5" si="1">E5*1.19</f>
        <v>73780</v>
      </c>
    </row>
    <row r="6" spans="1:6">
      <c r="A6" s="42" t="s">
        <v>14</v>
      </c>
      <c r="B6" s="42"/>
      <c r="C6" s="42"/>
      <c r="D6" s="42"/>
      <c r="E6" s="13">
        <f>E4</f>
        <v>62000</v>
      </c>
      <c r="F6" s="13">
        <f>F4</f>
        <v>73780</v>
      </c>
    </row>
  </sheetData>
  <sheetProtection algorithmName="SHA-512" hashValue="iI5kzOkEwD8fnstplImEEAUuSZ8Gh6x1pLl0dp8dz1TEOAxF+/x5aq4eflXGM4toxzvbS+7F1hsoRNrIgsSLNQ==" saltValue="jlyGTOjnKhdfFfPvcA4Zrg==" spinCount="100000" sheet="1" formatCells="0" formatColumns="0" formatRows="0" insertColumns="0" insertRows="0" insertHyperlinks="0" deleteColumns="0" deleteRows="0" sort="0" autoFilter="0" pivotTables="0"/>
  <protectedRanges>
    <protectedRange sqref="D5" name="Range1"/>
  </protectedRanges>
  <mergeCells count="2">
    <mergeCell ref="B4:D4"/>
    <mergeCell ref="A6:D6"/>
  </mergeCells>
  <pageMargins left="0.78740157480314965" right="0.78740157480314965" top="0.78740157480314965" bottom="0.78740157480314965" header="0.19685039370078741" footer="0.19685039370078741"/>
  <pageSetup paperSize="9" scale="83" fitToHeight="0"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F8F63-D6C6-42F4-B4BB-B7E3CF01995B}">
  <sheetPr>
    <tabColor rgb="FFFFC000"/>
    <pageSetUpPr fitToPage="1"/>
  </sheetPr>
  <dimension ref="A1:F6"/>
  <sheetViews>
    <sheetView zoomScaleNormal="100" workbookViewId="0">
      <selection activeCell="E5" sqref="E5"/>
    </sheetView>
  </sheetViews>
  <sheetFormatPr defaultColWidth="9.08984375" defaultRowHeight="15.5"/>
  <cols>
    <col min="1" max="1" width="7.08984375" style="2" bestFit="1" customWidth="1"/>
    <col min="2" max="2" width="52.08984375" style="2" customWidth="1"/>
    <col min="3" max="3" width="6.54296875" style="2" bestFit="1" customWidth="1"/>
    <col min="4" max="4" width="11.6328125" style="2" bestFit="1" customWidth="1"/>
    <col min="5" max="5" width="12.36328125" style="2" customWidth="1"/>
    <col min="6" max="6" width="13.453125" style="2" bestFit="1" customWidth="1"/>
    <col min="7" max="16384" width="9.08984375" style="2"/>
  </cols>
  <sheetData>
    <row r="1" spans="1:6">
      <c r="A1" s="14" t="s">
        <v>164</v>
      </c>
      <c r="B1" s="1" t="s">
        <v>165</v>
      </c>
    </row>
    <row r="3" spans="1:6" ht="46.5">
      <c r="A3" s="4" t="s">
        <v>1</v>
      </c>
      <c r="B3" s="5" t="s">
        <v>2</v>
      </c>
      <c r="C3" s="6" t="s">
        <v>3</v>
      </c>
      <c r="D3" s="6" t="s">
        <v>166</v>
      </c>
      <c r="E3" s="6" t="s">
        <v>4</v>
      </c>
      <c r="F3" s="6" t="s">
        <v>5</v>
      </c>
    </row>
    <row r="4" spans="1:6" ht="31.5" customHeight="1">
      <c r="A4" s="7" t="s">
        <v>6</v>
      </c>
      <c r="B4" s="47" t="s">
        <v>165</v>
      </c>
      <c r="C4" s="47"/>
      <c r="D4" s="47"/>
      <c r="E4" s="8">
        <f>SUM(E5:E5)</f>
        <v>63000</v>
      </c>
      <c r="F4" s="8">
        <f>SUM(F5:F5)</f>
        <v>74970</v>
      </c>
    </row>
    <row r="5" spans="1:6" ht="15.65" customHeight="1">
      <c r="A5" s="9" t="s">
        <v>16</v>
      </c>
      <c r="B5" s="10" t="s">
        <v>133</v>
      </c>
      <c r="C5" s="9">
        <v>1</v>
      </c>
      <c r="D5" s="24">
        <v>63000</v>
      </c>
      <c r="E5" s="11">
        <f t="shared" ref="E5" si="0">C5*D5</f>
        <v>63000</v>
      </c>
      <c r="F5" s="11">
        <f t="shared" ref="F5" si="1">E5*1.19</f>
        <v>74970</v>
      </c>
    </row>
    <row r="6" spans="1:6">
      <c r="A6" s="42" t="s">
        <v>14</v>
      </c>
      <c r="B6" s="42"/>
      <c r="C6" s="42"/>
      <c r="D6" s="42"/>
      <c r="E6" s="13">
        <f>E4</f>
        <v>63000</v>
      </c>
      <c r="F6" s="13">
        <f>F4</f>
        <v>74970</v>
      </c>
    </row>
  </sheetData>
  <sheetProtection algorithmName="SHA-512" hashValue="VCcHgCBrDEYYJdLs7fcK3950e+ckb9Zo9lZBhBZ2TO7n3BBS9T6VPZpL5kJBaM2f3FW0f5XGmn58izo8dUpDow==" saltValue="hO0GW1RQFX2WTqdPW3R+0A==" spinCount="100000" sheet="1" formatCells="0" formatColumns="0" formatRows="0" insertColumns="0" insertRows="0" insertHyperlinks="0" deleteColumns="0" deleteRows="0" sort="0" autoFilter="0" pivotTables="0"/>
  <protectedRanges>
    <protectedRange sqref="D5" name="Range1"/>
  </protectedRanges>
  <mergeCells count="2">
    <mergeCell ref="B4:D4"/>
    <mergeCell ref="A6:D6"/>
  </mergeCells>
  <pageMargins left="0.78740157480314965" right="0.78740157480314965" top="0.78740157480314965" bottom="0.78740157480314965" header="0.19685039370078741" footer="0.19685039370078741"/>
  <pageSetup paperSize="9" scale="82" fitToHeight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F8"/>
  <sheetViews>
    <sheetView workbookViewId="0">
      <selection activeCell="D5" sqref="D5"/>
    </sheetView>
  </sheetViews>
  <sheetFormatPr defaultColWidth="9.08984375" defaultRowHeight="15.5"/>
  <cols>
    <col min="1" max="1" width="6.54296875" style="2" bestFit="1" customWidth="1"/>
    <col min="2" max="2" width="52.08984375" style="2" customWidth="1"/>
    <col min="3" max="3" width="6.54296875" style="2" bestFit="1" customWidth="1"/>
    <col min="4" max="4" width="11.6328125" style="2" bestFit="1" customWidth="1"/>
    <col min="5" max="5" width="12.36328125" style="2" customWidth="1"/>
    <col min="6" max="6" width="13.453125" style="2" bestFit="1" customWidth="1"/>
    <col min="7" max="16384" width="9.08984375" style="2"/>
  </cols>
  <sheetData>
    <row r="1" spans="1:6">
      <c r="A1" s="3" t="s">
        <v>15</v>
      </c>
      <c r="B1" s="1" t="s">
        <v>44</v>
      </c>
    </row>
    <row r="3" spans="1:6" ht="46.5">
      <c r="A3" s="4" t="s">
        <v>1</v>
      </c>
      <c r="B3" s="5" t="s">
        <v>2</v>
      </c>
      <c r="C3" s="6" t="s">
        <v>3</v>
      </c>
      <c r="D3" s="6" t="s">
        <v>166</v>
      </c>
      <c r="E3" s="6" t="s">
        <v>4</v>
      </c>
      <c r="F3" s="6" t="s">
        <v>5</v>
      </c>
    </row>
    <row r="4" spans="1:6" ht="31">
      <c r="A4" s="7" t="s">
        <v>6</v>
      </c>
      <c r="B4" s="15" t="s">
        <v>44</v>
      </c>
      <c r="C4" s="15"/>
      <c r="D4" s="15"/>
      <c r="E4" s="8">
        <f>SUM(E5:E7)</f>
        <v>227100</v>
      </c>
      <c r="F4" s="8">
        <f>SUM(F5:F7)</f>
        <v>270249</v>
      </c>
    </row>
    <row r="5" spans="1:6" ht="31">
      <c r="A5" s="9" t="s">
        <v>7</v>
      </c>
      <c r="B5" s="16" t="s">
        <v>84</v>
      </c>
      <c r="C5" s="9">
        <v>1</v>
      </c>
      <c r="D5" s="24">
        <v>10800</v>
      </c>
      <c r="E5" s="11">
        <f>C5*D5</f>
        <v>10800</v>
      </c>
      <c r="F5" s="11">
        <f>E5*1.19</f>
        <v>12852</v>
      </c>
    </row>
    <row r="6" spans="1:6" ht="31">
      <c r="A6" s="9" t="s">
        <v>8</v>
      </c>
      <c r="B6" s="16" t="s">
        <v>85</v>
      </c>
      <c r="C6" s="9">
        <v>1</v>
      </c>
      <c r="D6" s="24">
        <v>210000</v>
      </c>
      <c r="E6" s="11">
        <f t="shared" ref="E6:E7" si="0">C6*D6</f>
        <v>210000</v>
      </c>
      <c r="F6" s="11">
        <f t="shared" ref="F6:F7" si="1">E6*1.19</f>
        <v>249900</v>
      </c>
    </row>
    <row r="7" spans="1:6" ht="31">
      <c r="A7" s="9" t="s">
        <v>9</v>
      </c>
      <c r="B7" s="16" t="s">
        <v>86</v>
      </c>
      <c r="C7" s="9">
        <v>1</v>
      </c>
      <c r="D7" s="24">
        <v>6300</v>
      </c>
      <c r="E7" s="11">
        <f t="shared" si="0"/>
        <v>6300</v>
      </c>
      <c r="F7" s="11">
        <f t="shared" si="1"/>
        <v>7497</v>
      </c>
    </row>
    <row r="8" spans="1:6">
      <c r="A8" s="42" t="s">
        <v>14</v>
      </c>
      <c r="B8" s="42"/>
      <c r="C8" s="42"/>
      <c r="D8" s="42"/>
      <c r="E8" s="13">
        <f>E4</f>
        <v>227100</v>
      </c>
      <c r="F8" s="13">
        <f>F4</f>
        <v>270249</v>
      </c>
    </row>
  </sheetData>
  <sheetProtection algorithmName="SHA-512" hashValue="FpTYsJhz0liLkfSDn2e2xQcO39VCwOmiaGp7dVxMP1x7y/m9ra1/lTM63doz4W0oC6b9DOtmQ3wCUZwhXIgfDw==" saltValue="hWT8OrB799Uci/2JP/l2Bw==" spinCount="100000" sheet="1" formatCells="0" formatColumns="0" formatRows="0" insertColumns="0" insertRows="0" insertHyperlinks="0" deleteColumns="0" deleteRows="0" sort="0" autoFilter="0" pivotTables="0"/>
  <protectedRanges>
    <protectedRange sqref="D5:D7" name="Range1"/>
  </protectedRanges>
  <mergeCells count="1">
    <mergeCell ref="A8:D8"/>
  </mergeCells>
  <pageMargins left="0.78740157480314965" right="0.78740157480314965" top="0.78740157480314965" bottom="0.78740157480314965" header="0.19685039370078741" footer="0.19685039370078741"/>
  <pageSetup paperSize="9" scale="83" fitToHeight="0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F7"/>
  <sheetViews>
    <sheetView workbookViewId="0">
      <selection activeCell="D6" sqref="D6"/>
    </sheetView>
  </sheetViews>
  <sheetFormatPr defaultColWidth="9.08984375" defaultRowHeight="15.5"/>
  <cols>
    <col min="1" max="1" width="6.54296875" style="2" bestFit="1" customWidth="1"/>
    <col min="2" max="2" width="48.90625" style="2" customWidth="1"/>
    <col min="3" max="3" width="6.54296875" style="2" bestFit="1" customWidth="1"/>
    <col min="4" max="4" width="11.6328125" style="2" bestFit="1" customWidth="1"/>
    <col min="5" max="5" width="12.36328125" style="2" customWidth="1"/>
    <col min="6" max="6" width="13.453125" style="2" bestFit="1" customWidth="1"/>
    <col min="7" max="16384" width="9.08984375" style="2"/>
  </cols>
  <sheetData>
    <row r="1" spans="1:6">
      <c r="A1" s="3" t="s">
        <v>26</v>
      </c>
      <c r="B1" s="1" t="s">
        <v>45</v>
      </c>
    </row>
    <row r="3" spans="1:6" ht="46.5">
      <c r="A3" s="4" t="s">
        <v>1</v>
      </c>
      <c r="B3" s="5" t="s">
        <v>2</v>
      </c>
      <c r="C3" s="6" t="s">
        <v>3</v>
      </c>
      <c r="D3" s="6" t="s">
        <v>166</v>
      </c>
      <c r="E3" s="6" t="s">
        <v>4</v>
      </c>
      <c r="F3" s="6" t="s">
        <v>5</v>
      </c>
    </row>
    <row r="4" spans="1:6">
      <c r="A4" s="7" t="s">
        <v>6</v>
      </c>
      <c r="B4" s="43" t="s">
        <v>45</v>
      </c>
      <c r="C4" s="43"/>
      <c r="D4" s="43"/>
      <c r="E4" s="8">
        <f>SUM(E5:E6)</f>
        <v>51090</v>
      </c>
      <c r="F4" s="8">
        <f>SUM(F5:F6)</f>
        <v>60797.1</v>
      </c>
    </row>
    <row r="5" spans="1:6">
      <c r="A5" s="9" t="s">
        <v>7</v>
      </c>
      <c r="B5" s="10" t="s">
        <v>87</v>
      </c>
      <c r="C5" s="9">
        <v>20</v>
      </c>
      <c r="D5" s="24">
        <v>2269</v>
      </c>
      <c r="E5" s="11">
        <f t="shared" ref="E5:E6" si="0">C5*D5</f>
        <v>45380</v>
      </c>
      <c r="F5" s="11">
        <f t="shared" ref="F5:F6" si="1">E5*1.19</f>
        <v>54002.2</v>
      </c>
    </row>
    <row r="6" spans="1:6">
      <c r="A6" s="9" t="s">
        <v>8</v>
      </c>
      <c r="B6" s="10" t="s">
        <v>88</v>
      </c>
      <c r="C6" s="9">
        <v>10</v>
      </c>
      <c r="D6" s="24">
        <v>571</v>
      </c>
      <c r="E6" s="11">
        <f t="shared" si="0"/>
        <v>5710</v>
      </c>
      <c r="F6" s="11">
        <f t="shared" si="1"/>
        <v>6794.9</v>
      </c>
    </row>
    <row r="7" spans="1:6">
      <c r="A7" s="42" t="s">
        <v>14</v>
      </c>
      <c r="B7" s="42"/>
      <c r="C7" s="42"/>
      <c r="D7" s="42"/>
      <c r="E7" s="13">
        <f>E4</f>
        <v>51090</v>
      </c>
      <c r="F7" s="13">
        <f>F4</f>
        <v>60797.1</v>
      </c>
    </row>
  </sheetData>
  <sheetProtection algorithmName="SHA-512" hashValue="FBrSmJemMA3BTWyyWWxItfMZgzUeh2sHLlVYusYZJ4IiI8a/oyu89YOsu/l4OUgiy/jgrCzP7IABRgpeKXD5lQ==" saltValue="SwRgF7ecMpIcJtR/1x4gjQ==" spinCount="100000" sheet="1" formatCells="0" formatColumns="0" formatRows="0" insertColumns="0" insertRows="0" insertHyperlinks="0" deleteColumns="0" deleteRows="0" sort="0" autoFilter="0" pivotTables="0"/>
  <protectedRanges>
    <protectedRange sqref="D5:D6" name="Range1"/>
  </protectedRanges>
  <mergeCells count="2">
    <mergeCell ref="B4:D4"/>
    <mergeCell ref="A7:D7"/>
  </mergeCells>
  <pageMargins left="0.78740157480314965" right="0.78740157480314965" top="0.78740157480314965" bottom="0.78740157480314965" header="0.19685039370078741" footer="0.19685039370078741"/>
  <pageSetup paperSize="9" scale="85" fitToHeight="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F11"/>
  <sheetViews>
    <sheetView workbookViewId="0">
      <selection activeCell="I6" sqref="I6"/>
    </sheetView>
  </sheetViews>
  <sheetFormatPr defaultColWidth="9.08984375" defaultRowHeight="15.5"/>
  <cols>
    <col min="1" max="1" width="6.54296875" style="2" bestFit="1" customWidth="1"/>
    <col min="2" max="2" width="52.08984375" style="2" customWidth="1"/>
    <col min="3" max="3" width="6.54296875" style="2" bestFit="1" customWidth="1"/>
    <col min="4" max="4" width="11.6328125" style="2" bestFit="1" customWidth="1"/>
    <col min="5" max="5" width="12.36328125" style="2" customWidth="1"/>
    <col min="6" max="6" width="13.453125" style="2" bestFit="1" customWidth="1"/>
    <col min="7" max="16384" width="9.08984375" style="2"/>
  </cols>
  <sheetData>
    <row r="1" spans="1:6">
      <c r="A1" s="3" t="s">
        <v>39</v>
      </c>
      <c r="B1" s="1" t="s">
        <v>59</v>
      </c>
    </row>
    <row r="3" spans="1:6" ht="46.5">
      <c r="A3" s="4" t="s">
        <v>1</v>
      </c>
      <c r="B3" s="5" t="s">
        <v>2</v>
      </c>
      <c r="C3" s="6" t="s">
        <v>3</v>
      </c>
      <c r="D3" s="6" t="s">
        <v>166</v>
      </c>
      <c r="E3" s="6" t="s">
        <v>4</v>
      </c>
      <c r="F3" s="6" t="s">
        <v>5</v>
      </c>
    </row>
    <row r="4" spans="1:6">
      <c r="A4" s="7" t="s">
        <v>6</v>
      </c>
      <c r="B4" s="15" t="s">
        <v>59</v>
      </c>
      <c r="C4" s="15"/>
      <c r="D4" s="15"/>
      <c r="E4" s="8">
        <f>SUM(E5:E10)</f>
        <v>294200</v>
      </c>
      <c r="F4" s="8">
        <f>SUM(F5:F10)</f>
        <v>350098</v>
      </c>
    </row>
    <row r="5" spans="1:6" ht="31">
      <c r="A5" s="9" t="s">
        <v>7</v>
      </c>
      <c r="B5" s="10" t="s">
        <v>89</v>
      </c>
      <c r="C5" s="9">
        <v>1</v>
      </c>
      <c r="D5" s="24">
        <v>104200</v>
      </c>
      <c r="E5" s="11">
        <f>C5*D5</f>
        <v>104200</v>
      </c>
      <c r="F5" s="11">
        <f>E5*1.19</f>
        <v>123998</v>
      </c>
    </row>
    <row r="6" spans="1:6" ht="31">
      <c r="A6" s="9" t="s">
        <v>8</v>
      </c>
      <c r="B6" s="10" t="s">
        <v>90</v>
      </c>
      <c r="C6" s="9">
        <v>1</v>
      </c>
      <c r="D6" s="24">
        <v>54600</v>
      </c>
      <c r="E6" s="11">
        <f t="shared" ref="E6:E10" si="0">C6*D6</f>
        <v>54600</v>
      </c>
      <c r="F6" s="11">
        <f t="shared" ref="F6:F10" si="1">E6*1.19</f>
        <v>64974</v>
      </c>
    </row>
    <row r="7" spans="1:6">
      <c r="A7" s="9" t="s">
        <v>9</v>
      </c>
      <c r="B7" s="10" t="s">
        <v>91</v>
      </c>
      <c r="C7" s="9">
        <v>1</v>
      </c>
      <c r="D7" s="24">
        <v>8400</v>
      </c>
      <c r="E7" s="11">
        <f t="shared" si="0"/>
        <v>8400</v>
      </c>
      <c r="F7" s="11">
        <f t="shared" si="1"/>
        <v>9996</v>
      </c>
    </row>
    <row r="8" spans="1:6" ht="31">
      <c r="A8" s="9" t="s">
        <v>16</v>
      </c>
      <c r="B8" s="10" t="s">
        <v>92</v>
      </c>
      <c r="C8" s="9">
        <v>1</v>
      </c>
      <c r="D8" s="24">
        <v>40000</v>
      </c>
      <c r="E8" s="11">
        <f t="shared" si="0"/>
        <v>40000</v>
      </c>
      <c r="F8" s="11">
        <f t="shared" si="1"/>
        <v>47600</v>
      </c>
    </row>
    <row r="9" spans="1:6" ht="31">
      <c r="A9" s="9" t="s">
        <v>17</v>
      </c>
      <c r="B9" s="10" t="s">
        <v>93</v>
      </c>
      <c r="C9" s="9">
        <v>1</v>
      </c>
      <c r="D9" s="24">
        <v>42000</v>
      </c>
      <c r="E9" s="11">
        <f t="shared" si="0"/>
        <v>42000</v>
      </c>
      <c r="F9" s="11">
        <f t="shared" si="1"/>
        <v>49980</v>
      </c>
    </row>
    <row r="10" spans="1:6" ht="31">
      <c r="A10" s="9" t="s">
        <v>18</v>
      </c>
      <c r="B10" s="10" t="s">
        <v>94</v>
      </c>
      <c r="C10" s="9">
        <v>1</v>
      </c>
      <c r="D10" s="24">
        <v>45000</v>
      </c>
      <c r="E10" s="11">
        <f t="shared" si="0"/>
        <v>45000</v>
      </c>
      <c r="F10" s="11">
        <f t="shared" si="1"/>
        <v>53550</v>
      </c>
    </row>
    <row r="11" spans="1:6">
      <c r="A11" s="42" t="s">
        <v>14</v>
      </c>
      <c r="B11" s="42"/>
      <c r="C11" s="42"/>
      <c r="D11" s="42"/>
      <c r="E11" s="13">
        <f>E4</f>
        <v>294200</v>
      </c>
      <c r="F11" s="13">
        <f>F4</f>
        <v>350098</v>
      </c>
    </row>
  </sheetData>
  <sheetProtection algorithmName="SHA-512" hashValue="nkhFS1XnihOEJeARFZe+Pp2Vd2gIQ1qj7+h3BwZNVsXFIZId9DA9zht7nJ0DxaeAC6so8xk4Cx4UiX6Q8WZh/w==" saltValue="dfNLBYPG3yNJXNUAOuPWJw==" spinCount="100000" sheet="1" formatCells="0" formatColumns="0" formatRows="0" insertColumns="0" insertRows="0" insertHyperlinks="0" deleteColumns="0" deleteRows="0" sort="0" autoFilter="0" pivotTables="0"/>
  <protectedRanges>
    <protectedRange sqref="D5:D10" name="Range1"/>
  </protectedRanges>
  <mergeCells count="1">
    <mergeCell ref="A11:D11"/>
  </mergeCells>
  <pageMargins left="0.78740157480314965" right="0.78740157480314965" top="0.78740157480314965" bottom="0.78740157480314965" header="0.19685039370078741" footer="0.19685039370078741"/>
  <pageSetup paperSize="9" scale="83" fitToHeight="0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F9"/>
  <sheetViews>
    <sheetView zoomScaleNormal="100" workbookViewId="0">
      <selection activeCell="D5" sqref="D5:D8"/>
    </sheetView>
  </sheetViews>
  <sheetFormatPr defaultColWidth="9.08984375" defaultRowHeight="15.5"/>
  <cols>
    <col min="1" max="1" width="6.54296875" style="2" bestFit="1" customWidth="1"/>
    <col min="2" max="2" width="52.08984375" style="2" customWidth="1"/>
    <col min="3" max="3" width="6.54296875" style="2" bestFit="1" customWidth="1"/>
    <col min="4" max="4" width="11.6328125" style="2" bestFit="1" customWidth="1"/>
    <col min="5" max="5" width="12.36328125" style="2" customWidth="1"/>
    <col min="6" max="6" width="13.453125" style="2" bestFit="1" customWidth="1"/>
    <col min="7" max="16384" width="9.08984375" style="2"/>
  </cols>
  <sheetData>
    <row r="1" spans="1:6">
      <c r="A1" s="3" t="s">
        <v>38</v>
      </c>
      <c r="B1" s="1" t="s">
        <v>46</v>
      </c>
    </row>
    <row r="3" spans="1:6" ht="46.5">
      <c r="A3" s="4" t="s">
        <v>1</v>
      </c>
      <c r="B3" s="5" t="s">
        <v>2</v>
      </c>
      <c r="C3" s="6" t="s">
        <v>3</v>
      </c>
      <c r="D3" s="6" t="s">
        <v>166</v>
      </c>
      <c r="E3" s="6" t="s">
        <v>4</v>
      </c>
      <c r="F3" s="6" t="s">
        <v>5</v>
      </c>
    </row>
    <row r="4" spans="1:6">
      <c r="A4" s="7" t="s">
        <v>6</v>
      </c>
      <c r="B4" s="44" t="s">
        <v>46</v>
      </c>
      <c r="C4" s="45"/>
      <c r="D4" s="46"/>
      <c r="E4" s="8">
        <f>SUM(E5:E8)</f>
        <v>170400</v>
      </c>
      <c r="F4" s="8">
        <f>SUM(F5:F8)</f>
        <v>202776</v>
      </c>
    </row>
    <row r="5" spans="1:6" ht="31">
      <c r="A5" s="9" t="s">
        <v>7</v>
      </c>
      <c r="B5" s="10" t="s">
        <v>95</v>
      </c>
      <c r="C5" s="9">
        <v>1</v>
      </c>
      <c r="D5" s="24">
        <v>42000</v>
      </c>
      <c r="E5" s="11">
        <f t="shared" ref="E5:E7" si="0">C5*D5</f>
        <v>42000</v>
      </c>
      <c r="F5" s="11">
        <f t="shared" ref="F5:F7" si="1">E5*1.19</f>
        <v>49980</v>
      </c>
    </row>
    <row r="6" spans="1:6">
      <c r="A6" s="9" t="s">
        <v>8</v>
      </c>
      <c r="B6" s="10" t="s">
        <v>96</v>
      </c>
      <c r="C6" s="9">
        <v>1</v>
      </c>
      <c r="D6" s="24">
        <v>10200</v>
      </c>
      <c r="E6" s="11">
        <f t="shared" si="0"/>
        <v>10200</v>
      </c>
      <c r="F6" s="11">
        <f t="shared" si="1"/>
        <v>12138</v>
      </c>
    </row>
    <row r="7" spans="1:6">
      <c r="A7" s="9" t="s">
        <v>9</v>
      </c>
      <c r="B7" s="10" t="s">
        <v>97</v>
      </c>
      <c r="C7" s="9">
        <v>1</v>
      </c>
      <c r="D7" s="24">
        <v>37000</v>
      </c>
      <c r="E7" s="11">
        <f t="shared" si="0"/>
        <v>37000</v>
      </c>
      <c r="F7" s="11">
        <f t="shared" si="1"/>
        <v>44030</v>
      </c>
    </row>
    <row r="8" spans="1:6" ht="31">
      <c r="A8" s="9" t="s">
        <v>16</v>
      </c>
      <c r="B8" s="10" t="s">
        <v>98</v>
      </c>
      <c r="C8" s="9">
        <v>1</v>
      </c>
      <c r="D8" s="24">
        <v>81200</v>
      </c>
      <c r="E8" s="11">
        <f>C8*D8</f>
        <v>81200</v>
      </c>
      <c r="F8" s="11">
        <f>E8*1.19</f>
        <v>96628</v>
      </c>
    </row>
    <row r="9" spans="1:6">
      <c r="A9" s="42" t="s">
        <v>14</v>
      </c>
      <c r="B9" s="42"/>
      <c r="C9" s="42"/>
      <c r="D9" s="42"/>
      <c r="E9" s="13">
        <f>E4</f>
        <v>170400</v>
      </c>
      <c r="F9" s="13">
        <f>F4</f>
        <v>202776</v>
      </c>
    </row>
  </sheetData>
  <sheetProtection algorithmName="SHA-512" hashValue="0N+Vj7sutI+VNEAe4QCDqEgMqK7Kh8SKrRlYV+DLt9VhCLzDYytXKXVp6niI9jgQt74etCBOqM1tp+0hn3fX8g==" saltValue="Y4WcYgFA5uovRHA/I13b+w==" spinCount="100000" sheet="1" formatCells="0" formatColumns="0" formatRows="0" insertColumns="0" insertRows="0" insertHyperlinks="0" deleteColumns="0" deleteRows="0" sort="0" autoFilter="0" pivotTables="0"/>
  <protectedRanges>
    <protectedRange sqref="D5:D8" name="Range1"/>
  </protectedRanges>
  <mergeCells count="2">
    <mergeCell ref="B4:D4"/>
    <mergeCell ref="A9:D9"/>
  </mergeCells>
  <pageMargins left="0.78740157480314965" right="0.78740157480314965" top="0.78740157480314965" bottom="0.78740157480314965" header="0.19685039370078741" footer="0.19685039370078741"/>
  <pageSetup paperSize="9" scale="83" fitToHeight="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F6"/>
  <sheetViews>
    <sheetView workbookViewId="0">
      <selection activeCell="E5" sqref="E5"/>
    </sheetView>
  </sheetViews>
  <sheetFormatPr defaultColWidth="9.08984375" defaultRowHeight="15.5"/>
  <cols>
    <col min="1" max="1" width="6.54296875" style="2" bestFit="1" customWidth="1"/>
    <col min="2" max="2" width="52.08984375" style="2" customWidth="1"/>
    <col min="3" max="3" width="6.54296875" style="2" bestFit="1" customWidth="1"/>
    <col min="4" max="4" width="11.6328125" style="2" bestFit="1" customWidth="1"/>
    <col min="5" max="5" width="12.36328125" style="2" customWidth="1"/>
    <col min="6" max="6" width="13.453125" style="2" bestFit="1" customWidth="1"/>
    <col min="7" max="16384" width="9.08984375" style="2"/>
  </cols>
  <sheetData>
    <row r="1" spans="1:6">
      <c r="A1" s="3" t="s">
        <v>37</v>
      </c>
      <c r="B1" s="1" t="s">
        <v>50</v>
      </c>
    </row>
    <row r="3" spans="1:6" ht="46.5">
      <c r="A3" s="4" t="s">
        <v>1</v>
      </c>
      <c r="B3" s="5" t="s">
        <v>2</v>
      </c>
      <c r="C3" s="6" t="s">
        <v>3</v>
      </c>
      <c r="D3" s="6" t="s">
        <v>166</v>
      </c>
      <c r="E3" s="6" t="s">
        <v>4</v>
      </c>
      <c r="F3" s="6" t="s">
        <v>5</v>
      </c>
    </row>
    <row r="4" spans="1:6">
      <c r="A4" s="7" t="s">
        <v>6</v>
      </c>
      <c r="B4" s="43" t="s">
        <v>50</v>
      </c>
      <c r="C4" s="43"/>
      <c r="D4" s="43"/>
      <c r="E4" s="8">
        <f>SUM(E5:E5)</f>
        <v>545900</v>
      </c>
      <c r="F4" s="8">
        <f>SUM(F5:F5)</f>
        <v>649621</v>
      </c>
    </row>
    <row r="5" spans="1:6" ht="31">
      <c r="A5" s="9" t="s">
        <v>7</v>
      </c>
      <c r="B5" s="10" t="s">
        <v>113</v>
      </c>
      <c r="C5" s="9">
        <v>1</v>
      </c>
      <c r="D5" s="24">
        <v>545900</v>
      </c>
      <c r="E5" s="11">
        <f>C5*D5</f>
        <v>545900</v>
      </c>
      <c r="F5" s="11">
        <f>E5*1.19</f>
        <v>649621</v>
      </c>
    </row>
    <row r="6" spans="1:6">
      <c r="A6" s="42" t="s">
        <v>14</v>
      </c>
      <c r="B6" s="42"/>
      <c r="C6" s="42"/>
      <c r="D6" s="42"/>
      <c r="E6" s="13">
        <f>E4</f>
        <v>545900</v>
      </c>
      <c r="F6" s="13">
        <f>F4</f>
        <v>649621</v>
      </c>
    </row>
  </sheetData>
  <sheetProtection algorithmName="SHA-512" hashValue="6h9XNTb/n80jTrdSL7nqfGVi5xexVEh8geDpDalYQfoDe30zYQP7rGy4dSsfC5B44bTmwxzSQbTAWXAM1rwPRg==" saltValue="EfUhABY0Yeqkh0hQEaUmuw==" spinCount="100000" sheet="1" formatCells="0" formatColumns="0" formatRows="0" insertColumns="0" insertRows="0" insertHyperlinks="0" deleteColumns="0" deleteRows="0" sort="0" autoFilter="0" pivotTables="0"/>
  <protectedRanges>
    <protectedRange sqref="D5" name="Range1"/>
  </protectedRanges>
  <mergeCells count="2">
    <mergeCell ref="A6:D6"/>
    <mergeCell ref="B4:D4"/>
  </mergeCells>
  <pageMargins left="0.78740157480314965" right="0.78740157480314965" top="0.78740157480314965" bottom="0.78740157480314965" header="0.19685039370078741" footer="0.19685039370078741"/>
  <pageSetup paperSize="9" scale="83" fitToHeight="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F6"/>
  <sheetViews>
    <sheetView zoomScaleNormal="100" workbookViewId="0">
      <selection activeCell="D5" sqref="D5"/>
    </sheetView>
  </sheetViews>
  <sheetFormatPr defaultColWidth="9.08984375" defaultRowHeight="15.5"/>
  <cols>
    <col min="1" max="1" width="6.90625" style="2" bestFit="1" customWidth="1"/>
    <col min="2" max="2" width="52.08984375" style="2" customWidth="1"/>
    <col min="3" max="3" width="6.54296875" style="2" bestFit="1" customWidth="1"/>
    <col min="4" max="4" width="11.6328125" style="2" bestFit="1" customWidth="1"/>
    <col min="5" max="5" width="12.36328125" style="2" customWidth="1"/>
    <col min="6" max="6" width="13.453125" style="2" bestFit="1" customWidth="1"/>
    <col min="7" max="16384" width="9.08984375" style="2"/>
  </cols>
  <sheetData>
    <row r="1" spans="1:6">
      <c r="A1" s="3" t="s">
        <v>36</v>
      </c>
      <c r="B1" s="1" t="s">
        <v>51</v>
      </c>
    </row>
    <row r="3" spans="1:6" ht="46.5">
      <c r="A3" s="4" t="s">
        <v>1</v>
      </c>
      <c r="B3" s="5" t="s">
        <v>2</v>
      </c>
      <c r="C3" s="6" t="s">
        <v>3</v>
      </c>
      <c r="D3" s="6" t="s">
        <v>166</v>
      </c>
      <c r="E3" s="6" t="s">
        <v>4</v>
      </c>
      <c r="F3" s="6" t="s">
        <v>5</v>
      </c>
    </row>
    <row r="4" spans="1:6">
      <c r="A4" s="7" t="s">
        <v>6</v>
      </c>
      <c r="B4" s="43" t="s">
        <v>51</v>
      </c>
      <c r="C4" s="43"/>
      <c r="D4" s="43"/>
      <c r="E4" s="8">
        <f>SUM(E5:E5)</f>
        <v>255880</v>
      </c>
      <c r="F4" s="8">
        <f>SUM(F5:F5)</f>
        <v>304497.2</v>
      </c>
    </row>
    <row r="5" spans="1:6" ht="31">
      <c r="A5" s="9" t="s">
        <v>7</v>
      </c>
      <c r="B5" s="10" t="s">
        <v>114</v>
      </c>
      <c r="C5" s="9">
        <v>2</v>
      </c>
      <c r="D5" s="24">
        <v>127940</v>
      </c>
      <c r="E5" s="11">
        <f>C5*D5</f>
        <v>255880</v>
      </c>
      <c r="F5" s="11">
        <f>E5*1.19</f>
        <v>304497.2</v>
      </c>
    </row>
    <row r="6" spans="1:6">
      <c r="A6" s="42" t="s">
        <v>14</v>
      </c>
      <c r="B6" s="42"/>
      <c r="C6" s="42"/>
      <c r="D6" s="42"/>
      <c r="E6" s="13">
        <f>E4</f>
        <v>255880</v>
      </c>
      <c r="F6" s="13">
        <f>F4</f>
        <v>304497.2</v>
      </c>
    </row>
  </sheetData>
  <sheetProtection algorithmName="SHA-512" hashValue="Wl6NWOhJIM5UQDO95sv2+kRaD7FlJIiiLYNEO1gXiDm0VShl4KMGPVUSyI0LGvz1jP9MbMFfF/iDxwbReuGnMg==" saltValue="Kc4uA8qrLo2mIqKZl7oMYg==" spinCount="100000" sheet="1" formatCells="0" formatColumns="0" formatRows="0" insertColumns="0" insertRows="0" insertHyperlinks="0" deleteColumns="0" deleteRows="0" sort="0" autoFilter="0" pivotTables="0"/>
  <protectedRanges>
    <protectedRange sqref="D5" name="Range1"/>
  </protectedRanges>
  <mergeCells count="2">
    <mergeCell ref="A6:D6"/>
    <mergeCell ref="B4:D4"/>
  </mergeCells>
  <pageMargins left="0.78740157480314965" right="0.78740157480314965" top="0.78740157480314965" bottom="0.78740157480314965" header="0.19685039370078741" footer="0.19685039370078741"/>
  <pageSetup paperSize="9" scale="83" fitToHeight="0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F6"/>
  <sheetViews>
    <sheetView workbookViewId="0">
      <selection activeCell="D5" sqref="D5"/>
    </sheetView>
  </sheetViews>
  <sheetFormatPr defaultColWidth="9.08984375" defaultRowHeight="15.5"/>
  <cols>
    <col min="1" max="1" width="6.54296875" style="2" bestFit="1" customWidth="1"/>
    <col min="2" max="2" width="52.08984375" style="2" customWidth="1"/>
    <col min="3" max="3" width="6.54296875" style="2" bestFit="1" customWidth="1"/>
    <col min="4" max="4" width="11.6328125" style="2" bestFit="1" customWidth="1"/>
    <col min="5" max="5" width="12.36328125" style="2" customWidth="1"/>
    <col min="6" max="6" width="13.453125" style="2" bestFit="1" customWidth="1"/>
    <col min="7" max="16384" width="9.08984375" style="2"/>
  </cols>
  <sheetData>
    <row r="1" spans="1:6">
      <c r="A1" s="3" t="s">
        <v>28</v>
      </c>
      <c r="B1" s="1" t="s">
        <v>52</v>
      </c>
    </row>
    <row r="3" spans="1:6" ht="46.5">
      <c r="A3" s="4" t="s">
        <v>1</v>
      </c>
      <c r="B3" s="5" t="s">
        <v>2</v>
      </c>
      <c r="C3" s="6" t="s">
        <v>3</v>
      </c>
      <c r="D3" s="6" t="s">
        <v>166</v>
      </c>
      <c r="E3" s="6" t="s">
        <v>4</v>
      </c>
      <c r="F3" s="6" t="s">
        <v>5</v>
      </c>
    </row>
    <row r="4" spans="1:6">
      <c r="A4" s="7" t="s">
        <v>6</v>
      </c>
      <c r="B4" s="43" t="s">
        <v>52</v>
      </c>
      <c r="C4" s="43"/>
      <c r="D4" s="43"/>
      <c r="E4" s="8">
        <f>SUM(E5:E5)</f>
        <v>21000</v>
      </c>
      <c r="F4" s="8">
        <f>SUM(F5:F5)</f>
        <v>24990</v>
      </c>
    </row>
    <row r="5" spans="1:6" ht="31">
      <c r="A5" s="9" t="s">
        <v>7</v>
      </c>
      <c r="B5" s="10" t="s">
        <v>115</v>
      </c>
      <c r="C5" s="9">
        <v>1</v>
      </c>
      <c r="D5" s="24">
        <v>21000</v>
      </c>
      <c r="E5" s="11">
        <f>C5*D5</f>
        <v>21000</v>
      </c>
      <c r="F5" s="11">
        <f>E5*1.19</f>
        <v>24990</v>
      </c>
    </row>
    <row r="6" spans="1:6">
      <c r="A6" s="42" t="s">
        <v>14</v>
      </c>
      <c r="B6" s="42"/>
      <c r="C6" s="42"/>
      <c r="D6" s="42"/>
      <c r="E6" s="13">
        <f>E4</f>
        <v>21000</v>
      </c>
      <c r="F6" s="13">
        <f>F4</f>
        <v>24990</v>
      </c>
    </row>
  </sheetData>
  <sheetProtection algorithmName="SHA-512" hashValue="WNxnUU7z9lVUgxEW3OoxJeOjEB169zKue+jrZAgSPiS8hNcsEhk8QiKuPogsXtxNeF+f2bltxXD31m3v7a+CmQ==" saltValue="ffcSmZnNcw1U3MJnsGu0Aw==" spinCount="100000" sheet="1" formatCells="0" formatColumns="0" formatRows="0" insertColumns="0" insertRows="0" insertHyperlinks="0" deleteColumns="0" deleteRows="0" sort="0" autoFilter="0" pivotTables="0"/>
  <protectedRanges>
    <protectedRange sqref="D5" name="Range1"/>
  </protectedRanges>
  <mergeCells count="2">
    <mergeCell ref="A6:D6"/>
    <mergeCell ref="B4:D4"/>
  </mergeCells>
  <pageMargins left="0.78740157480314965" right="0.78740157480314965" top="0.78740157480314965" bottom="0.78740157480314965" header="0.19685039370078741" footer="0.19685039370078741"/>
  <pageSetup paperSize="9" scale="83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5</vt:i4>
      </vt:variant>
    </vt:vector>
  </HeadingPairs>
  <TitlesOfParts>
    <vt:vector size="29" baseType="lpstr">
      <vt:lpstr>Total</vt:lpstr>
      <vt:lpstr>Lot 1</vt:lpstr>
      <vt:lpstr>Lot 2</vt:lpstr>
      <vt:lpstr>Lot 3</vt:lpstr>
      <vt:lpstr>Lot 4</vt:lpstr>
      <vt:lpstr>Lot 5</vt:lpstr>
      <vt:lpstr>Lot 6</vt:lpstr>
      <vt:lpstr>Lot 7</vt:lpstr>
      <vt:lpstr>Lot 8</vt:lpstr>
      <vt:lpstr>Lot 9</vt:lpstr>
      <vt:lpstr>Lot 10</vt:lpstr>
      <vt:lpstr>Lot 11</vt:lpstr>
      <vt:lpstr>Lot 12</vt:lpstr>
      <vt:lpstr>Lot 13</vt:lpstr>
      <vt:lpstr>Lot 14</vt:lpstr>
      <vt:lpstr>Lot 15</vt:lpstr>
      <vt:lpstr>Lot 16</vt:lpstr>
      <vt:lpstr>Lot 17</vt:lpstr>
      <vt:lpstr>Lot 18</vt:lpstr>
      <vt:lpstr>Lot 19</vt:lpstr>
      <vt:lpstr>Lot 20</vt:lpstr>
      <vt:lpstr>Lot 21</vt:lpstr>
      <vt:lpstr>Lot 22</vt:lpstr>
      <vt:lpstr>Lot 23</vt:lpstr>
      <vt:lpstr>'Lot 10'!Print_Titles</vt:lpstr>
      <vt:lpstr>'Lot 12'!Print_Titles</vt:lpstr>
      <vt:lpstr>'Lot 15'!Print_Titles</vt:lpstr>
      <vt:lpstr>'Lot 23'!Print_Titles</vt:lpstr>
      <vt:lpstr>'Lot 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Lehel Abraham</dc:creator>
  <cp:lastModifiedBy>Lehel-Antal Ábrahám</cp:lastModifiedBy>
  <cp:lastPrinted>2023-04-25T07:58:23Z</cp:lastPrinted>
  <dcterms:created xsi:type="dcterms:W3CDTF">2023-04-25T05:59:11Z</dcterms:created>
  <dcterms:modified xsi:type="dcterms:W3CDTF">2024-06-27T18:34:08Z</dcterms:modified>
</cp:coreProperties>
</file>