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drawings/drawing7.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omments3.xml" ContentType="application/vnd.openxmlformats-officedocument.spreadsheetml.comments+xml"/>
  <Override PartName="/xl/charts/chart13.xml" ContentType="application/vnd.openxmlformats-officedocument.drawingml.chart+xml"/>
  <Override PartName="/xl/drawings/drawing9.xml" ContentType="application/vnd.openxmlformats-officedocument.drawing+xml"/>
  <Override PartName="/xl/charts/chart14.xml" ContentType="application/vnd.openxmlformats-officedocument.drawingml.chart+xml"/>
  <Override PartName="/xl/drawings/drawing10.xml" ContentType="application/vnd.openxmlformats-officedocument.drawing+xml"/>
  <Override PartName="/xl/charts/chart15.xml" ContentType="application/vnd.openxmlformats-officedocument.drawingml.chart+xml"/>
  <Override PartName="/xl/drawings/drawing11.xml" ContentType="application/vnd.openxmlformats-officedocument.drawing+xml"/>
  <Override PartName="/xl/charts/chart16.xml" ContentType="application/vnd.openxmlformats-officedocument.drawingml.chart+xml"/>
  <Override PartName="/xl/drawings/drawing12.xml" ContentType="application/vnd.openxmlformats-officedocument.drawing+xml"/>
  <Override PartName="/xl/charts/chart17.xml" ContentType="application/vnd.openxmlformats-officedocument.drawingml.chart+xml"/>
  <Override PartName="/xl/drawings/drawing13.xml" ContentType="application/vnd.openxmlformats-officedocument.drawing+xml"/>
  <Override PartName="/xl/charts/chart18.xml" ContentType="application/vnd.openxmlformats-officedocument.drawingml.chart+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ztranyiczki.szilard\Desktop\"/>
    </mc:Choice>
  </mc:AlternateContent>
  <bookViews>
    <workbookView xWindow="0" yWindow="0" windowWidth="12216" windowHeight="3036" tabRatio="1000"/>
  </bookViews>
  <sheets>
    <sheet name="Munka1" sheetId="1" r:id="rId1"/>
    <sheet name="Munka2" sheetId="2" r:id="rId2"/>
    <sheet name="Munka3" sheetId="3" r:id="rId3"/>
    <sheet name="Munka4" sheetId="4" r:id="rId4"/>
    <sheet name="Munka6" sheetId="6" r:id="rId5"/>
    <sheet name="Munka7" sheetId="7" r:id="rId6"/>
    <sheet name="Munka8" sheetId="8" r:id="rId7"/>
    <sheet name="Munka9" sheetId="9" r:id="rId8"/>
    <sheet name="Munka10" sheetId="10" r:id="rId9"/>
    <sheet name="Munka11" sheetId="11" r:id="rId10"/>
    <sheet name="Munka16" sheetId="16" r:id="rId11"/>
    <sheet name="Munka17" sheetId="17" r:id="rId12"/>
    <sheet name="Munka18" sheetId="18" r:id="rId13"/>
    <sheet name="Munka19" sheetId="19" r:id="rId14"/>
    <sheet name="Munka20" sheetId="20" r:id="rId15"/>
    <sheet name="Munka21" sheetId="21" r:id="rId16"/>
    <sheet name="Munka22" sheetId="22" r:id="rId17"/>
    <sheet name="Munka23" sheetId="23" r:id="rId18"/>
    <sheet name="Munka24" sheetId="24" r:id="rId19"/>
    <sheet name="Munka26" sheetId="27" r:id="rId20"/>
    <sheet name="Munka27" sheetId="28" r:id="rId21"/>
    <sheet name="Munka28" sheetId="29" r:id="rId22"/>
    <sheet name="Munka29" sheetId="30" r:id="rId23"/>
    <sheet name="Munka30" sheetId="31" r:id="rId24"/>
    <sheet name="Munka31" sheetId="33" r:id="rId25"/>
    <sheet name="Munka32" sheetId="34" r:id="rId26"/>
  </sheets>
  <externalReferences>
    <externalReference r:id="rId27"/>
    <externalReference r:id="rId28"/>
    <externalReference r:id="rId29"/>
    <externalReference r:id="rId30"/>
    <externalReference r:id="rId31"/>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0" i="24" l="1"/>
  <c r="L60" i="24" s="1"/>
  <c r="I60" i="24"/>
  <c r="M58" i="24"/>
  <c r="M60" i="24" s="1"/>
  <c r="L58" i="24"/>
  <c r="K58" i="24"/>
  <c r="E58" i="24"/>
  <c r="E60" i="24" s="1"/>
  <c r="D58" i="24"/>
  <c r="D60" i="24" s="1"/>
  <c r="N57" i="24"/>
  <c r="L57" i="24"/>
  <c r="J57" i="24"/>
  <c r="H57" i="24"/>
  <c r="F57" i="24"/>
  <c r="N56" i="24"/>
  <c r="L56" i="24"/>
  <c r="J56" i="24"/>
  <c r="H56" i="24"/>
  <c r="F56" i="24"/>
  <c r="K55" i="24"/>
  <c r="G55" i="24"/>
  <c r="M54" i="24"/>
  <c r="N54" i="24" s="1"/>
  <c r="K54" i="24"/>
  <c r="L54" i="24" s="1"/>
  <c r="I54" i="24"/>
  <c r="G54" i="24"/>
  <c r="H54" i="24" s="1"/>
  <c r="E54" i="24"/>
  <c r="F54" i="24" s="1"/>
  <c r="D54" i="24"/>
  <c r="N53" i="24"/>
  <c r="L53" i="24"/>
  <c r="J53" i="24"/>
  <c r="H53" i="24"/>
  <c r="F53" i="24"/>
  <c r="N52" i="24"/>
  <c r="L52" i="24"/>
  <c r="J52" i="24"/>
  <c r="H52" i="24"/>
  <c r="F52" i="24"/>
  <c r="N51" i="24"/>
  <c r="L51" i="24"/>
  <c r="J51" i="24"/>
  <c r="H51" i="24"/>
  <c r="F51" i="24"/>
  <c r="N50" i="24"/>
  <c r="L50" i="24"/>
  <c r="J50" i="24"/>
  <c r="H50" i="24"/>
  <c r="F50" i="24"/>
  <c r="M49" i="24"/>
  <c r="M55" i="24" s="1"/>
  <c r="L49" i="24"/>
  <c r="K49" i="24"/>
  <c r="I49" i="24"/>
  <c r="I55" i="24" s="1"/>
  <c r="G49" i="24"/>
  <c r="E49" i="24"/>
  <c r="H49" i="24" s="1"/>
  <c r="D49" i="24"/>
  <c r="D55" i="24" s="1"/>
  <c r="N48" i="24"/>
  <c r="L48" i="24"/>
  <c r="J48" i="24"/>
  <c r="H48" i="24"/>
  <c r="F48" i="24"/>
  <c r="N47" i="24"/>
  <c r="L47" i="24"/>
  <c r="J47" i="24"/>
  <c r="H47" i="24"/>
  <c r="F47" i="24"/>
  <c r="N46" i="24"/>
  <c r="L46" i="24"/>
  <c r="J46" i="24"/>
  <c r="H46" i="24"/>
  <c r="F46" i="24"/>
  <c r="N45" i="24"/>
  <c r="L45" i="24"/>
  <c r="J45" i="24"/>
  <c r="H45" i="24"/>
  <c r="F45" i="24"/>
  <c r="N44" i="24"/>
  <c r="L44" i="24"/>
  <c r="J44" i="24"/>
  <c r="H44" i="24"/>
  <c r="F44" i="24"/>
  <c r="N43" i="24"/>
  <c r="L43" i="24"/>
  <c r="J43" i="24"/>
  <c r="H43" i="24"/>
  <c r="F43" i="24"/>
  <c r="N42" i="24"/>
  <c r="L42" i="24"/>
  <c r="J42" i="24"/>
  <c r="H42" i="24"/>
  <c r="F42" i="24"/>
  <c r="N41" i="24"/>
  <c r="L41" i="24"/>
  <c r="J41" i="24"/>
  <c r="H41" i="24"/>
  <c r="F41" i="24"/>
  <c r="N40" i="24"/>
  <c r="L40" i="24"/>
  <c r="J40" i="24"/>
  <c r="H40" i="24"/>
  <c r="F40" i="24"/>
  <c r="N39" i="24"/>
  <c r="L39" i="24"/>
  <c r="J39" i="24"/>
  <c r="H39" i="24"/>
  <c r="F39" i="24"/>
  <c r="N38" i="24"/>
  <c r="L38" i="24"/>
  <c r="J38" i="24"/>
  <c r="H38" i="24"/>
  <c r="F38" i="24"/>
  <c r="G57" i="23"/>
  <c r="M56" i="23"/>
  <c r="N56" i="23" s="1"/>
  <c r="K56" i="23"/>
  <c r="L56" i="23" s="1"/>
  <c r="I56" i="23"/>
  <c r="I57" i="23" s="1"/>
  <c r="G56" i="23"/>
  <c r="H56" i="23" s="1"/>
  <c r="E56" i="23"/>
  <c r="F56" i="23" s="1"/>
  <c r="D56" i="23"/>
  <c r="N55" i="23"/>
  <c r="L55" i="23"/>
  <c r="J55" i="23"/>
  <c r="H55" i="23"/>
  <c r="F55" i="23"/>
  <c r="N54" i="23"/>
  <c r="L54" i="23"/>
  <c r="J54" i="23"/>
  <c r="H54" i="23"/>
  <c r="F54" i="23"/>
  <c r="N53" i="23"/>
  <c r="L53" i="23"/>
  <c r="J53" i="23"/>
  <c r="H53" i="23"/>
  <c r="F53" i="23"/>
  <c r="N52" i="23"/>
  <c r="L52" i="23"/>
  <c r="J52" i="23"/>
  <c r="H52" i="23"/>
  <c r="F52" i="23"/>
  <c r="N51" i="23"/>
  <c r="M51" i="23"/>
  <c r="M57" i="23" s="1"/>
  <c r="N57" i="23" s="1"/>
  <c r="K51" i="23"/>
  <c r="K57" i="23" s="1"/>
  <c r="L57" i="23" s="1"/>
  <c r="I51" i="23"/>
  <c r="J51" i="23" s="1"/>
  <c r="H51" i="23"/>
  <c r="G51" i="23"/>
  <c r="F51" i="23"/>
  <c r="E51" i="23"/>
  <c r="E57" i="23" s="1"/>
  <c r="F57" i="23" s="1"/>
  <c r="D51" i="23"/>
  <c r="D57" i="23" s="1"/>
  <c r="N50" i="23"/>
  <c r="L50" i="23"/>
  <c r="J50" i="23"/>
  <c r="H50" i="23"/>
  <c r="F50" i="23"/>
  <c r="N49" i="23"/>
  <c r="L49" i="23"/>
  <c r="J49" i="23"/>
  <c r="H49" i="23"/>
  <c r="F49" i="23"/>
  <c r="N48" i="23"/>
  <c r="L48" i="23"/>
  <c r="J48" i="23"/>
  <c r="H48" i="23"/>
  <c r="F48" i="23"/>
  <c r="N47" i="23"/>
  <c r="L47" i="23"/>
  <c r="J47" i="23"/>
  <c r="H47" i="23"/>
  <c r="F47" i="23"/>
  <c r="N46" i="23"/>
  <c r="L46" i="23"/>
  <c r="J46" i="23"/>
  <c r="H46" i="23"/>
  <c r="F46" i="23"/>
  <c r="N45" i="23"/>
  <c r="L45" i="23"/>
  <c r="J45" i="23"/>
  <c r="H45" i="23"/>
  <c r="F45" i="23"/>
  <c r="N44" i="23"/>
  <c r="L44" i="23"/>
  <c r="J44" i="23"/>
  <c r="H44" i="23"/>
  <c r="F44" i="23"/>
  <c r="N43" i="23"/>
  <c r="L43" i="23"/>
  <c r="J43" i="23"/>
  <c r="H43" i="23"/>
  <c r="F43" i="23"/>
  <c r="N42" i="23"/>
  <c r="L42" i="23"/>
  <c r="J42" i="23"/>
  <c r="H42" i="23"/>
  <c r="F42" i="23"/>
  <c r="N41" i="23"/>
  <c r="L41" i="23"/>
  <c r="J41" i="23"/>
  <c r="H41" i="23"/>
  <c r="F41" i="23"/>
  <c r="N40" i="23"/>
  <c r="L40" i="23"/>
  <c r="J40" i="23"/>
  <c r="H40" i="23"/>
  <c r="F40" i="23"/>
  <c r="T48" i="19"/>
  <c r="S48" i="19"/>
  <c r="U48" i="19" s="1"/>
  <c r="R48" i="19"/>
  <c r="P48" i="19"/>
  <c r="Q48" i="19" s="1"/>
  <c r="O48" i="19"/>
  <c r="N48" i="19"/>
  <c r="M48" i="19"/>
  <c r="L48" i="19"/>
  <c r="J48" i="19"/>
  <c r="K48" i="19" s="1"/>
  <c r="G48" i="19"/>
  <c r="I48" i="19" s="1"/>
  <c r="F48" i="19"/>
  <c r="D48" i="19"/>
  <c r="E48" i="19" s="1"/>
  <c r="T47" i="19"/>
  <c r="S47" i="19"/>
  <c r="U47" i="19" s="1"/>
  <c r="P47" i="19"/>
  <c r="R47" i="19" s="1"/>
  <c r="M47" i="19"/>
  <c r="L47" i="19"/>
  <c r="J47" i="19"/>
  <c r="K47" i="19" s="1"/>
  <c r="G47" i="19"/>
  <c r="I47" i="19" s="1"/>
  <c r="F47" i="19"/>
  <c r="D47" i="19"/>
  <c r="E47" i="19" s="1"/>
  <c r="T46" i="19"/>
  <c r="S46" i="19"/>
  <c r="U46" i="19" s="1"/>
  <c r="P46" i="19"/>
  <c r="R46" i="19" s="1"/>
  <c r="N46" i="19"/>
  <c r="M46" i="19"/>
  <c r="O46" i="19" s="1"/>
  <c r="L46" i="19"/>
  <c r="J46" i="19"/>
  <c r="K46" i="19" s="1"/>
  <c r="I46" i="19"/>
  <c r="H46" i="19"/>
  <c r="G46" i="19"/>
  <c r="F46" i="19"/>
  <c r="D46" i="19"/>
  <c r="E46" i="19" s="1"/>
  <c r="S45" i="19"/>
  <c r="U45" i="19" s="1"/>
  <c r="P45" i="19"/>
  <c r="Q45" i="19" s="1"/>
  <c r="N45" i="19"/>
  <c r="M45" i="19"/>
  <c r="O45" i="19" s="1"/>
  <c r="J45" i="19"/>
  <c r="L45" i="19" s="1"/>
  <c r="H45" i="19"/>
  <c r="G45" i="19"/>
  <c r="I45" i="19" s="1"/>
  <c r="F45" i="19"/>
  <c r="D45" i="19"/>
  <c r="E45" i="19" s="1"/>
  <c r="U44" i="19"/>
  <c r="T44" i="19"/>
  <c r="S44" i="19"/>
  <c r="R44" i="19"/>
  <c r="P44" i="19"/>
  <c r="Q44" i="19" s="1"/>
  <c r="M44" i="19"/>
  <c r="O44" i="19" s="1"/>
  <c r="J44" i="19"/>
  <c r="K44" i="19" s="1"/>
  <c r="H44" i="19"/>
  <c r="G44" i="19"/>
  <c r="I44" i="19" s="1"/>
  <c r="D44" i="19"/>
  <c r="F44" i="19" s="1"/>
  <c r="T43" i="19"/>
  <c r="S43" i="19"/>
  <c r="U43" i="19" s="1"/>
  <c r="R43" i="19"/>
  <c r="P43" i="19"/>
  <c r="Q43" i="19" s="1"/>
  <c r="O43" i="19"/>
  <c r="N43" i="19"/>
  <c r="M43" i="19"/>
  <c r="L43" i="19"/>
  <c r="J43" i="19"/>
  <c r="K43" i="19" s="1"/>
  <c r="G43" i="19"/>
  <c r="I43" i="19" s="1"/>
  <c r="D43" i="19"/>
  <c r="E43" i="19" s="1"/>
  <c r="T42" i="19"/>
  <c r="S42" i="19"/>
  <c r="U42" i="19" s="1"/>
  <c r="P42" i="19"/>
  <c r="R42" i="19" s="1"/>
  <c r="M42" i="19"/>
  <c r="L42" i="19"/>
  <c r="J42" i="19"/>
  <c r="K42" i="19" s="1"/>
  <c r="G42" i="19"/>
  <c r="I42" i="19" s="1"/>
  <c r="D42" i="19"/>
  <c r="E42" i="19" s="1"/>
  <c r="T41" i="19"/>
  <c r="S41" i="19"/>
  <c r="U41" i="19" s="1"/>
  <c r="P41" i="19"/>
  <c r="R41" i="19" s="1"/>
  <c r="N41" i="19"/>
  <c r="M41" i="19"/>
  <c r="O41" i="19" s="1"/>
  <c r="L41" i="19"/>
  <c r="J41" i="19"/>
  <c r="K41" i="19" s="1"/>
  <c r="I41" i="19"/>
  <c r="H41" i="19"/>
  <c r="G41" i="19"/>
  <c r="F41" i="19"/>
  <c r="D41" i="19"/>
  <c r="E41" i="19" s="1"/>
  <c r="S40" i="19"/>
  <c r="U40" i="19" s="1"/>
  <c r="P40" i="19"/>
  <c r="Q40" i="19" s="1"/>
  <c r="O40" i="19"/>
  <c r="N40" i="19"/>
  <c r="M40" i="19"/>
  <c r="J40" i="19"/>
  <c r="L40" i="19" s="1"/>
  <c r="H40" i="19"/>
  <c r="G40" i="19"/>
  <c r="I40" i="19" s="1"/>
  <c r="F40" i="19"/>
  <c r="D40" i="19"/>
  <c r="E40" i="19" s="1"/>
  <c r="U39" i="19"/>
  <c r="T39" i="19"/>
  <c r="S39" i="19"/>
  <c r="R39" i="19"/>
  <c r="P39" i="19"/>
  <c r="Q39" i="19" s="1"/>
  <c r="M39" i="19"/>
  <c r="O39" i="19" s="1"/>
  <c r="J39" i="19"/>
  <c r="K39" i="19" s="1"/>
  <c r="I39" i="19"/>
  <c r="H39" i="19"/>
  <c r="G39" i="19"/>
  <c r="D39" i="19"/>
  <c r="F39" i="19" s="1"/>
  <c r="T38" i="19"/>
  <c r="S38" i="19"/>
  <c r="U38" i="19" s="1"/>
  <c r="R38" i="19"/>
  <c r="P38" i="19"/>
  <c r="Q38" i="19" s="1"/>
  <c r="M38" i="19"/>
  <c r="J38" i="19"/>
  <c r="K38" i="19" s="1"/>
  <c r="I38" i="19"/>
  <c r="H38" i="19"/>
  <c r="G38" i="19"/>
  <c r="D38" i="19"/>
  <c r="F38" i="19" s="1"/>
  <c r="S54" i="19"/>
  <c r="T54" i="19" s="1"/>
  <c r="P54" i="19"/>
  <c r="R54" i="19" s="1"/>
  <c r="M54" i="19"/>
  <c r="J54" i="19"/>
  <c r="G54" i="19"/>
  <c r="H54" i="19" s="1"/>
  <c r="D54" i="19"/>
  <c r="F54" i="19" s="1"/>
  <c r="S53" i="19"/>
  <c r="U53" i="19" s="1"/>
  <c r="R53" i="19"/>
  <c r="Q53" i="19"/>
  <c r="P53" i="19"/>
  <c r="M53" i="19"/>
  <c r="J53" i="19"/>
  <c r="G53" i="19"/>
  <c r="I53" i="19" s="1"/>
  <c r="F53" i="19"/>
  <c r="E53" i="19"/>
  <c r="D53" i="19"/>
  <c r="S52" i="19"/>
  <c r="U52" i="19" s="1"/>
  <c r="P52" i="19"/>
  <c r="R52" i="19" s="1"/>
  <c r="M52" i="19"/>
  <c r="J52" i="19"/>
  <c r="G52" i="19"/>
  <c r="I52" i="19" s="1"/>
  <c r="D52" i="19"/>
  <c r="F52" i="19" s="1"/>
  <c r="U51" i="19"/>
  <c r="S51" i="19"/>
  <c r="T51" i="19" s="1"/>
  <c r="R51" i="19"/>
  <c r="Q51" i="19"/>
  <c r="P51" i="19"/>
  <c r="M51" i="19"/>
  <c r="J51" i="19"/>
  <c r="L50" i="19" s="1"/>
  <c r="I51" i="19"/>
  <c r="G51" i="19"/>
  <c r="H51" i="19" s="1"/>
  <c r="F51" i="19"/>
  <c r="E51" i="19"/>
  <c r="D51" i="19"/>
  <c r="S50" i="19"/>
  <c r="U55" i="19"/>
  <c r="T55" i="19"/>
  <c r="S55" i="19"/>
  <c r="R55" i="19"/>
  <c r="Q55" i="19"/>
  <c r="P55" i="19"/>
  <c r="M55" i="19"/>
  <c r="J55" i="19"/>
  <c r="I55" i="19"/>
  <c r="H55" i="19"/>
  <c r="G55" i="19"/>
  <c r="F55" i="19"/>
  <c r="E55" i="19"/>
  <c r="D55" i="19"/>
  <c r="R50" i="19"/>
  <c r="O50" i="19"/>
  <c r="U50" i="19"/>
  <c r="T50" i="19"/>
  <c r="P50" i="19"/>
  <c r="M50" i="19"/>
  <c r="J50" i="19"/>
  <c r="I50" i="19"/>
  <c r="H50" i="19"/>
  <c r="G50" i="19"/>
  <c r="F50" i="19"/>
  <c r="E50" i="19"/>
  <c r="D50" i="19"/>
  <c r="K58" i="22"/>
  <c r="D58" i="22"/>
  <c r="N57" i="22"/>
  <c r="M57" i="22"/>
  <c r="K57" i="22"/>
  <c r="L57" i="22" s="1"/>
  <c r="I57" i="22"/>
  <c r="I58" i="22" s="1"/>
  <c r="G57" i="22"/>
  <c r="H57" i="22" s="1"/>
  <c r="F57" i="22"/>
  <c r="E57" i="22"/>
  <c r="D57" i="22"/>
  <c r="N56" i="22"/>
  <c r="L56" i="22"/>
  <c r="J56" i="22"/>
  <c r="H56" i="22"/>
  <c r="F56" i="22"/>
  <c r="N55" i="22"/>
  <c r="L55" i="22"/>
  <c r="J55" i="22"/>
  <c r="H55" i="22"/>
  <c r="F55" i="22"/>
  <c r="N54" i="22"/>
  <c r="L54" i="22"/>
  <c r="J54" i="22"/>
  <c r="H54" i="22"/>
  <c r="F54" i="22"/>
  <c r="N53" i="22"/>
  <c r="L53" i="22"/>
  <c r="J53" i="22"/>
  <c r="H53" i="22"/>
  <c r="F53" i="22"/>
  <c r="M52" i="22"/>
  <c r="M58" i="22" s="1"/>
  <c r="K52" i="22"/>
  <c r="L52" i="22" s="1"/>
  <c r="I52" i="22"/>
  <c r="J52" i="22" s="1"/>
  <c r="G52" i="22"/>
  <c r="G58" i="22" s="1"/>
  <c r="E52" i="22"/>
  <c r="F52" i="22" s="1"/>
  <c r="D52" i="22"/>
  <c r="N51" i="22"/>
  <c r="L51" i="22"/>
  <c r="J51" i="22"/>
  <c r="H51" i="22"/>
  <c r="F51" i="22"/>
  <c r="N50" i="22"/>
  <c r="L50" i="22"/>
  <c r="J50" i="22"/>
  <c r="H50" i="22"/>
  <c r="F50" i="22"/>
  <c r="N49" i="22"/>
  <c r="L49" i="22"/>
  <c r="J49" i="22"/>
  <c r="H49" i="22"/>
  <c r="F49" i="22"/>
  <c r="N48" i="22"/>
  <c r="L48" i="22"/>
  <c r="J48" i="22"/>
  <c r="H48" i="22"/>
  <c r="F48" i="22"/>
  <c r="N47" i="22"/>
  <c r="L47" i="22"/>
  <c r="J47" i="22"/>
  <c r="H47" i="22"/>
  <c r="F47" i="22"/>
  <c r="N46" i="22"/>
  <c r="L46" i="22"/>
  <c r="J46" i="22"/>
  <c r="H46" i="22"/>
  <c r="F46" i="22"/>
  <c r="N45" i="22"/>
  <c r="L45" i="22"/>
  <c r="J45" i="22"/>
  <c r="H45" i="22"/>
  <c r="F45" i="22"/>
  <c r="N44" i="22"/>
  <c r="L44" i="22"/>
  <c r="J44" i="22"/>
  <c r="H44" i="22"/>
  <c r="F44" i="22"/>
  <c r="N43" i="22"/>
  <c r="L43" i="22"/>
  <c r="J43" i="22"/>
  <c r="H43" i="22"/>
  <c r="F43" i="22"/>
  <c r="N42" i="22"/>
  <c r="L42" i="22"/>
  <c r="J42" i="22"/>
  <c r="H42" i="22"/>
  <c r="F42" i="22"/>
  <c r="N41" i="22"/>
  <c r="L41" i="22"/>
  <c r="J41" i="22"/>
  <c r="H41" i="22"/>
  <c r="F41" i="22"/>
  <c r="J60" i="24" l="1"/>
  <c r="H60" i="24"/>
  <c r="F60" i="24"/>
  <c r="N60" i="24"/>
  <c r="J58" i="24"/>
  <c r="H58" i="24"/>
  <c r="N58" i="24"/>
  <c r="F58" i="24"/>
  <c r="J55" i="24"/>
  <c r="L55" i="24"/>
  <c r="J54" i="24"/>
  <c r="J49" i="24"/>
  <c r="F49" i="24"/>
  <c r="N49" i="24"/>
  <c r="E55" i="24"/>
  <c r="F55" i="24" s="1"/>
  <c r="J57" i="23"/>
  <c r="H57" i="23"/>
  <c r="J56" i="23"/>
  <c r="L51" i="23"/>
  <c r="L38" i="19"/>
  <c r="L39" i="19"/>
  <c r="R40" i="19"/>
  <c r="F42" i="19"/>
  <c r="L44" i="19"/>
  <c r="R45" i="19"/>
  <c r="E38" i="19"/>
  <c r="K40" i="19"/>
  <c r="Q41" i="19"/>
  <c r="Q42" i="19"/>
  <c r="E44" i="19"/>
  <c r="K45" i="19"/>
  <c r="Q46" i="19"/>
  <c r="Q47" i="19"/>
  <c r="F43" i="19"/>
  <c r="E39" i="19"/>
  <c r="N39" i="19"/>
  <c r="T40" i="19"/>
  <c r="H42" i="19"/>
  <c r="H43" i="19"/>
  <c r="N44" i="19"/>
  <c r="T45" i="19"/>
  <c r="H47" i="19"/>
  <c r="H48" i="19"/>
  <c r="E52" i="19"/>
  <c r="Q52" i="19"/>
  <c r="I54" i="19"/>
  <c r="U54" i="19"/>
  <c r="K50" i="19"/>
  <c r="H53" i="19"/>
  <c r="T53" i="19"/>
  <c r="H52" i="19"/>
  <c r="T52" i="19"/>
  <c r="E54" i="19"/>
  <c r="Q54" i="19"/>
  <c r="N50" i="19"/>
  <c r="Q50" i="19"/>
  <c r="H52" i="22"/>
  <c r="J57" i="22"/>
  <c r="N52" i="22"/>
  <c r="E58" i="22"/>
  <c r="H58" i="22" s="1"/>
  <c r="M36" i="24"/>
  <c r="N36" i="24" s="1"/>
  <c r="K36" i="24"/>
  <c r="L36" i="24" s="1"/>
  <c r="I36" i="24"/>
  <c r="J36" i="24" s="1"/>
  <c r="G36" i="24"/>
  <c r="H36" i="24" s="1"/>
  <c r="E36" i="24"/>
  <c r="F36" i="24" s="1"/>
  <c r="D36" i="24"/>
  <c r="N35" i="24"/>
  <c r="L35" i="24"/>
  <c r="J35" i="24"/>
  <c r="H35" i="24"/>
  <c r="F35" i="24"/>
  <c r="N34" i="24"/>
  <c r="L34" i="24"/>
  <c r="J34" i="24"/>
  <c r="H34" i="24"/>
  <c r="F34" i="24"/>
  <c r="N33" i="24"/>
  <c r="L33" i="24"/>
  <c r="J33" i="24"/>
  <c r="H33" i="24"/>
  <c r="F33" i="24"/>
  <c r="N32" i="24"/>
  <c r="L32" i="24"/>
  <c r="J32" i="24"/>
  <c r="H32" i="24"/>
  <c r="F32" i="24"/>
  <c r="N31" i="24"/>
  <c r="L31" i="24"/>
  <c r="J31" i="24"/>
  <c r="H31" i="24"/>
  <c r="F31" i="24"/>
  <c r="M30" i="24"/>
  <c r="M37" i="24" s="1"/>
  <c r="N37" i="24" s="1"/>
  <c r="K30" i="24"/>
  <c r="L30" i="24" s="1"/>
  <c r="I30" i="24"/>
  <c r="J30" i="24" s="1"/>
  <c r="G30" i="24"/>
  <c r="H30" i="24" s="1"/>
  <c r="E30" i="24"/>
  <c r="E37" i="24" s="1"/>
  <c r="D30" i="24"/>
  <c r="D37" i="24" s="1"/>
  <c r="N29" i="24"/>
  <c r="L29" i="24"/>
  <c r="J29" i="24"/>
  <c r="H29" i="24"/>
  <c r="F29" i="24"/>
  <c r="N28" i="24"/>
  <c r="L28" i="24"/>
  <c r="J28" i="24"/>
  <c r="H28" i="24"/>
  <c r="F28" i="24"/>
  <c r="N27" i="24"/>
  <c r="L27" i="24"/>
  <c r="J27" i="24"/>
  <c r="H27" i="24"/>
  <c r="F27" i="24"/>
  <c r="N26" i="24"/>
  <c r="L26" i="24"/>
  <c r="J26" i="24"/>
  <c r="F26" i="24"/>
  <c r="N25" i="24"/>
  <c r="L25" i="24"/>
  <c r="J25" i="24"/>
  <c r="H25" i="24"/>
  <c r="F25" i="24"/>
  <c r="N24" i="24"/>
  <c r="L24" i="24"/>
  <c r="J24" i="24"/>
  <c r="H24" i="24"/>
  <c r="F24" i="24"/>
  <c r="N23" i="24"/>
  <c r="L23" i="24"/>
  <c r="J23" i="24"/>
  <c r="H23" i="24"/>
  <c r="F23" i="24"/>
  <c r="N22" i="24"/>
  <c r="L22" i="24"/>
  <c r="J22" i="24"/>
  <c r="H22" i="24"/>
  <c r="F22" i="24"/>
  <c r="N21" i="24"/>
  <c r="L21" i="24"/>
  <c r="J21" i="24"/>
  <c r="H21" i="24"/>
  <c r="F21" i="24"/>
  <c r="N20" i="24"/>
  <c r="L20" i="24"/>
  <c r="J20" i="24"/>
  <c r="H20" i="24"/>
  <c r="F20" i="24"/>
  <c r="N19" i="24"/>
  <c r="L19" i="24"/>
  <c r="J19" i="24"/>
  <c r="H19" i="24"/>
  <c r="F19" i="24"/>
  <c r="N18" i="24"/>
  <c r="L18" i="24"/>
  <c r="J18" i="24"/>
  <c r="H18" i="24"/>
  <c r="F18" i="24"/>
  <c r="N17" i="24"/>
  <c r="L17" i="24"/>
  <c r="J17" i="24"/>
  <c r="H17" i="24"/>
  <c r="F17" i="24"/>
  <c r="G15" i="24"/>
  <c r="M14" i="24"/>
  <c r="K14" i="24"/>
  <c r="I14" i="24"/>
  <c r="G14" i="24"/>
  <c r="D14" i="24"/>
  <c r="L13" i="24"/>
  <c r="J13" i="24"/>
  <c r="E13" i="24"/>
  <c r="H13" i="24" s="1"/>
  <c r="H12" i="24"/>
  <c r="F12" i="24"/>
  <c r="E12" i="24"/>
  <c r="N12" i="24" s="1"/>
  <c r="E11" i="24"/>
  <c r="N11" i="24" s="1"/>
  <c r="N10" i="24"/>
  <c r="L10" i="24"/>
  <c r="H10" i="24"/>
  <c r="E10" i="24"/>
  <c r="J10" i="24" s="1"/>
  <c r="M9" i="24"/>
  <c r="M15" i="24" s="1"/>
  <c r="K9" i="24"/>
  <c r="K15" i="24" s="1"/>
  <c r="I9" i="24"/>
  <c r="J9" i="24" s="1"/>
  <c r="G9" i="24"/>
  <c r="H9" i="24" s="1"/>
  <c r="E9" i="24"/>
  <c r="L9" i="24" s="1"/>
  <c r="D9" i="24"/>
  <c r="D15" i="24" s="1"/>
  <c r="N8" i="24"/>
  <c r="J8" i="24"/>
  <c r="F8" i="24"/>
  <c r="E8" i="24"/>
  <c r="L8" i="24" s="1"/>
  <c r="N7" i="24"/>
  <c r="L7" i="24"/>
  <c r="J7" i="24"/>
  <c r="F7" i="24"/>
  <c r="E7" i="24"/>
  <c r="H7" i="24" s="1"/>
  <c r="N6" i="24"/>
  <c r="L6" i="24"/>
  <c r="J6" i="24"/>
  <c r="H6" i="24"/>
  <c r="F6" i="24"/>
  <c r="E6" i="24"/>
  <c r="F5" i="24"/>
  <c r="E5" i="24"/>
  <c r="N5" i="24" s="1"/>
  <c r="N4" i="24"/>
  <c r="J4" i="24"/>
  <c r="F4" i="24"/>
  <c r="E4" i="24"/>
  <c r="L4" i="24" s="1"/>
  <c r="M62" i="23"/>
  <c r="N62" i="23" s="1"/>
  <c r="G62" i="23"/>
  <c r="H62" i="23" s="1"/>
  <c r="E62" i="23"/>
  <c r="F62" i="23" s="1"/>
  <c r="D62" i="23"/>
  <c r="N60" i="23"/>
  <c r="M60" i="23"/>
  <c r="K60" i="23"/>
  <c r="K62" i="23" s="1"/>
  <c r="L62" i="23" s="1"/>
  <c r="J60" i="23"/>
  <c r="I60" i="23"/>
  <c r="I62" i="23" s="1"/>
  <c r="J62" i="23" s="1"/>
  <c r="H60" i="23"/>
  <c r="G60" i="23"/>
  <c r="F60" i="23"/>
  <c r="E60" i="23"/>
  <c r="D60" i="23"/>
  <c r="N59" i="23"/>
  <c r="L59" i="23"/>
  <c r="J59" i="23"/>
  <c r="H59" i="23"/>
  <c r="F59" i="23"/>
  <c r="N58" i="23"/>
  <c r="L58" i="23"/>
  <c r="J58" i="23"/>
  <c r="H58" i="23"/>
  <c r="F58" i="23"/>
  <c r="M38" i="23"/>
  <c r="N38" i="23" s="1"/>
  <c r="K38" i="23"/>
  <c r="L38" i="23" s="1"/>
  <c r="I38" i="23"/>
  <c r="I39" i="23" s="1"/>
  <c r="G38" i="23"/>
  <c r="H38" i="23" s="1"/>
  <c r="E38" i="23"/>
  <c r="N37" i="23"/>
  <c r="L37" i="23"/>
  <c r="J37" i="23"/>
  <c r="H37" i="23"/>
  <c r="D37" i="23"/>
  <c r="F37" i="23" s="1"/>
  <c r="N36" i="23"/>
  <c r="L36" i="23"/>
  <c r="J36" i="23"/>
  <c r="H36" i="23"/>
  <c r="D36" i="23"/>
  <c r="F36" i="23" s="1"/>
  <c r="N35" i="23"/>
  <c r="L35" i="23"/>
  <c r="J35" i="23"/>
  <c r="H35" i="23"/>
  <c r="D35" i="23"/>
  <c r="F35" i="23" s="1"/>
  <c r="N34" i="23"/>
  <c r="L34" i="23"/>
  <c r="J34" i="23"/>
  <c r="H34" i="23"/>
  <c r="D34" i="23"/>
  <c r="F34" i="23" s="1"/>
  <c r="N33" i="23"/>
  <c r="L33" i="23"/>
  <c r="J33" i="23"/>
  <c r="H33" i="23"/>
  <c r="D33" i="23"/>
  <c r="F33" i="23" s="1"/>
  <c r="N32" i="23"/>
  <c r="M32" i="23"/>
  <c r="M39" i="23" s="1"/>
  <c r="L32" i="23"/>
  <c r="K32" i="23"/>
  <c r="K39" i="23" s="1"/>
  <c r="J32" i="23"/>
  <c r="I32" i="23"/>
  <c r="G32" i="23"/>
  <c r="H32" i="23" s="1"/>
  <c r="E32" i="23"/>
  <c r="E39" i="23" s="1"/>
  <c r="N31" i="23"/>
  <c r="L31" i="23"/>
  <c r="J31" i="23"/>
  <c r="H31" i="23"/>
  <c r="D31" i="23"/>
  <c r="F31" i="23" s="1"/>
  <c r="N30" i="23"/>
  <c r="L30" i="23"/>
  <c r="J30" i="23"/>
  <c r="H30" i="23"/>
  <c r="D30" i="23"/>
  <c r="F30" i="23" s="1"/>
  <c r="N29" i="23"/>
  <c r="L29" i="23"/>
  <c r="J29" i="23"/>
  <c r="H29" i="23"/>
  <c r="D29" i="23"/>
  <c r="F29" i="23" s="1"/>
  <c r="N28" i="23"/>
  <c r="L28" i="23"/>
  <c r="J28" i="23"/>
  <c r="H28" i="23"/>
  <c r="D28" i="23"/>
  <c r="F28" i="23" s="1"/>
  <c r="N27" i="23"/>
  <c r="L27" i="23"/>
  <c r="J27" i="23"/>
  <c r="H27" i="23"/>
  <c r="D27" i="23"/>
  <c r="F27" i="23" s="1"/>
  <c r="N26" i="23"/>
  <c r="L26" i="23"/>
  <c r="J26" i="23"/>
  <c r="H26" i="23"/>
  <c r="D26" i="23"/>
  <c r="F26" i="23" s="1"/>
  <c r="N25" i="23"/>
  <c r="L25" i="23"/>
  <c r="J25" i="23"/>
  <c r="H25" i="23"/>
  <c r="D25" i="23"/>
  <c r="F25" i="23" s="1"/>
  <c r="N24" i="23"/>
  <c r="L24" i="23"/>
  <c r="J24" i="23"/>
  <c r="H24" i="23"/>
  <c r="D24" i="23"/>
  <c r="F24" i="23" s="1"/>
  <c r="N23" i="23"/>
  <c r="L23" i="23"/>
  <c r="J23" i="23"/>
  <c r="H23" i="23"/>
  <c r="D23" i="23"/>
  <c r="F23" i="23" s="1"/>
  <c r="N22" i="23"/>
  <c r="L22" i="23"/>
  <c r="J22" i="23"/>
  <c r="H22" i="23"/>
  <c r="D22" i="23"/>
  <c r="F22" i="23" s="1"/>
  <c r="N21" i="23"/>
  <c r="L21" i="23"/>
  <c r="J21" i="23"/>
  <c r="H21" i="23"/>
  <c r="D21" i="23"/>
  <c r="F21" i="23" s="1"/>
  <c r="N20" i="23"/>
  <c r="L20" i="23"/>
  <c r="J20" i="23"/>
  <c r="H20" i="23"/>
  <c r="D20" i="23"/>
  <c r="F20" i="23" s="1"/>
  <c r="N19" i="23"/>
  <c r="L19" i="23"/>
  <c r="J19" i="23"/>
  <c r="H19" i="23"/>
  <c r="D19" i="23"/>
  <c r="F19" i="23" s="1"/>
  <c r="M16" i="23"/>
  <c r="M17" i="23" s="1"/>
  <c r="K16" i="23"/>
  <c r="I16" i="23"/>
  <c r="G16" i="23"/>
  <c r="D16" i="23"/>
  <c r="N15" i="23"/>
  <c r="E15" i="23"/>
  <c r="J15" i="23" s="1"/>
  <c r="J14" i="23"/>
  <c r="E14" i="23"/>
  <c r="F14" i="23" s="1"/>
  <c r="N13" i="23"/>
  <c r="L13" i="23"/>
  <c r="J13" i="23"/>
  <c r="H13" i="23"/>
  <c r="F13" i="23"/>
  <c r="E13" i="23"/>
  <c r="E12" i="23"/>
  <c r="N12" i="23" s="1"/>
  <c r="M11" i="23"/>
  <c r="K11" i="23"/>
  <c r="I11" i="23"/>
  <c r="G11" i="23"/>
  <c r="D11" i="23"/>
  <c r="D17" i="23" s="1"/>
  <c r="E10" i="23"/>
  <c r="N10" i="23" s="1"/>
  <c r="E9" i="23"/>
  <c r="L9" i="23" s="1"/>
  <c r="L8" i="23"/>
  <c r="E8" i="23"/>
  <c r="H8" i="23" s="1"/>
  <c r="L7" i="23"/>
  <c r="H7" i="23"/>
  <c r="E7" i="23"/>
  <c r="N7" i="23" s="1"/>
  <c r="E6" i="23"/>
  <c r="N6" i="23" s="1"/>
  <c r="G63" i="22"/>
  <c r="M61" i="22"/>
  <c r="M63" i="22" s="1"/>
  <c r="K61" i="22"/>
  <c r="K63" i="22" s="1"/>
  <c r="J61" i="22"/>
  <c r="I61" i="22"/>
  <c r="I63" i="22" s="1"/>
  <c r="G61" i="22"/>
  <c r="H61" i="22" s="1"/>
  <c r="E61" i="22"/>
  <c r="E63" i="22" s="1"/>
  <c r="D61" i="22"/>
  <c r="D63" i="22" s="1"/>
  <c r="N60" i="22"/>
  <c r="L60" i="22"/>
  <c r="J60" i="22"/>
  <c r="H60" i="22"/>
  <c r="F60" i="22"/>
  <c r="N59" i="22"/>
  <c r="L59" i="22"/>
  <c r="J59" i="22"/>
  <c r="H59" i="22"/>
  <c r="F59" i="22"/>
  <c r="N39" i="22"/>
  <c r="M39" i="22"/>
  <c r="K39" i="22"/>
  <c r="K40" i="22" s="1"/>
  <c r="I39" i="22"/>
  <c r="J39" i="22" s="1"/>
  <c r="H39" i="22"/>
  <c r="G39" i="22"/>
  <c r="F39" i="22"/>
  <c r="E39" i="22"/>
  <c r="D39" i="22"/>
  <c r="N38" i="22"/>
  <c r="L38" i="22"/>
  <c r="J38" i="22"/>
  <c r="H38" i="22"/>
  <c r="F38" i="22"/>
  <c r="N37" i="22"/>
  <c r="L37" i="22"/>
  <c r="J37" i="22"/>
  <c r="H37" i="22"/>
  <c r="F37" i="22"/>
  <c r="N36" i="22"/>
  <c r="L36" i="22"/>
  <c r="J36" i="22"/>
  <c r="H36" i="22"/>
  <c r="F36" i="22"/>
  <c r="N35" i="22"/>
  <c r="L35" i="22"/>
  <c r="J35" i="22"/>
  <c r="H35" i="22"/>
  <c r="F35" i="22"/>
  <c r="N34" i="22"/>
  <c r="L34" i="22"/>
  <c r="J34" i="22"/>
  <c r="H34" i="22"/>
  <c r="F34" i="22"/>
  <c r="M33" i="22"/>
  <c r="M40" i="22" s="1"/>
  <c r="K33" i="22"/>
  <c r="I33" i="22"/>
  <c r="I40" i="22" s="1"/>
  <c r="G33" i="22"/>
  <c r="H33" i="22" s="1"/>
  <c r="E33" i="22"/>
  <c r="E40" i="22" s="1"/>
  <c r="F40" i="22" s="1"/>
  <c r="D33" i="22"/>
  <c r="D40" i="22" s="1"/>
  <c r="N32" i="22"/>
  <c r="L32" i="22"/>
  <c r="J32" i="22"/>
  <c r="H32" i="22"/>
  <c r="F32" i="22"/>
  <c r="N31" i="22"/>
  <c r="L31" i="22"/>
  <c r="J31" i="22"/>
  <c r="H31" i="22"/>
  <c r="F31" i="22"/>
  <c r="N30" i="22"/>
  <c r="L30" i="22"/>
  <c r="J30" i="22"/>
  <c r="H30" i="22"/>
  <c r="F30" i="22"/>
  <c r="N29" i="22"/>
  <c r="L29" i="22"/>
  <c r="J29" i="22"/>
  <c r="F29" i="22"/>
  <c r="N28" i="22"/>
  <c r="L28" i="22"/>
  <c r="J28" i="22"/>
  <c r="H28" i="22"/>
  <c r="F28" i="22"/>
  <c r="N27" i="22"/>
  <c r="L27" i="22"/>
  <c r="J27" i="22"/>
  <c r="H27" i="22"/>
  <c r="F27" i="22"/>
  <c r="N26" i="22"/>
  <c r="L26" i="22"/>
  <c r="J26" i="22"/>
  <c r="H26" i="22"/>
  <c r="F26" i="22"/>
  <c r="N25" i="22"/>
  <c r="L25" i="22"/>
  <c r="J25" i="22"/>
  <c r="H25" i="22"/>
  <c r="F25" i="22"/>
  <c r="N24" i="22"/>
  <c r="L24" i="22"/>
  <c r="J24" i="22"/>
  <c r="H24" i="22"/>
  <c r="F24" i="22"/>
  <c r="N23" i="22"/>
  <c r="L23" i="22"/>
  <c r="J23" i="22"/>
  <c r="H23" i="22"/>
  <c r="F23" i="22"/>
  <c r="N22" i="22"/>
  <c r="L22" i="22"/>
  <c r="J22" i="22"/>
  <c r="H22" i="22"/>
  <c r="F22" i="22"/>
  <c r="N21" i="22"/>
  <c r="L21" i="22"/>
  <c r="J21" i="22"/>
  <c r="H21" i="22"/>
  <c r="F21" i="22"/>
  <c r="N20" i="22"/>
  <c r="L20" i="22"/>
  <c r="J20" i="22"/>
  <c r="H20" i="22"/>
  <c r="F20" i="22"/>
  <c r="G17" i="22"/>
  <c r="M16" i="22"/>
  <c r="N16" i="22" s="1"/>
  <c r="K16" i="22"/>
  <c r="L16" i="22" s="1"/>
  <c r="I16" i="22"/>
  <c r="G16" i="22"/>
  <c r="D16" i="22"/>
  <c r="N15" i="22"/>
  <c r="L15" i="22"/>
  <c r="J15" i="22"/>
  <c r="E15" i="22"/>
  <c r="H15" i="22" s="1"/>
  <c r="N14" i="22"/>
  <c r="L14" i="22"/>
  <c r="J14" i="22"/>
  <c r="H14" i="22"/>
  <c r="F14" i="22"/>
  <c r="E14" i="22"/>
  <c r="E13" i="22"/>
  <c r="E16" i="22" s="1"/>
  <c r="N12" i="22"/>
  <c r="F12" i="22"/>
  <c r="E12" i="22"/>
  <c r="L12" i="22" s="1"/>
  <c r="M11" i="22"/>
  <c r="M17" i="22" s="1"/>
  <c r="K11" i="22"/>
  <c r="K17" i="22" s="1"/>
  <c r="I11" i="22"/>
  <c r="J11" i="22" s="1"/>
  <c r="G11" i="22"/>
  <c r="E11" i="22"/>
  <c r="L11" i="22" s="1"/>
  <c r="D11" i="22"/>
  <c r="D17" i="22" s="1"/>
  <c r="E10" i="22"/>
  <c r="N10" i="22" s="1"/>
  <c r="N9" i="22"/>
  <c r="E9" i="22"/>
  <c r="L9" i="22" s="1"/>
  <c r="N8" i="22"/>
  <c r="L8" i="22"/>
  <c r="J8" i="22"/>
  <c r="H8" i="22"/>
  <c r="E8" i="22"/>
  <c r="F8" i="22" s="1"/>
  <c r="L7" i="22"/>
  <c r="H7" i="22"/>
  <c r="F7" i="22"/>
  <c r="E7" i="22"/>
  <c r="N7" i="22" s="1"/>
  <c r="E6" i="22"/>
  <c r="N6" i="22" s="1"/>
  <c r="L199" i="21"/>
  <c r="J199" i="21"/>
  <c r="H199" i="21"/>
  <c r="F199" i="21"/>
  <c r="E199" i="21"/>
  <c r="M199" i="21" s="1"/>
  <c r="N198" i="21"/>
  <c r="O198" i="21" s="1"/>
  <c r="M198" i="21"/>
  <c r="K198" i="21"/>
  <c r="I198" i="21"/>
  <c r="G198" i="21"/>
  <c r="N197" i="21"/>
  <c r="N199" i="21" s="1"/>
  <c r="O199" i="21" s="1"/>
  <c r="M197" i="21"/>
  <c r="K197" i="21"/>
  <c r="I197" i="21"/>
  <c r="G197" i="21"/>
  <c r="N196" i="21"/>
  <c r="O196" i="21" s="1"/>
  <c r="M196" i="21"/>
  <c r="K196" i="21"/>
  <c r="I196" i="21"/>
  <c r="G196" i="21"/>
  <c r="L195" i="21"/>
  <c r="M195" i="21" s="1"/>
  <c r="J195" i="21"/>
  <c r="K195" i="21" s="1"/>
  <c r="H195" i="21"/>
  <c r="F195" i="21"/>
  <c r="E195" i="21"/>
  <c r="I195" i="21" s="1"/>
  <c r="N194" i="21"/>
  <c r="M194" i="21"/>
  <c r="K194" i="21"/>
  <c r="I194" i="21"/>
  <c r="G194" i="21"/>
  <c r="N193" i="21"/>
  <c r="O193" i="21" s="1"/>
  <c r="M193" i="21"/>
  <c r="K193" i="21"/>
  <c r="I193" i="21"/>
  <c r="G193" i="21"/>
  <c r="N192" i="21"/>
  <c r="O192" i="21" s="1"/>
  <c r="M192" i="21"/>
  <c r="K192" i="21"/>
  <c r="I192" i="21"/>
  <c r="G192" i="21"/>
  <c r="N191" i="21"/>
  <c r="O191" i="21" s="1"/>
  <c r="M191" i="21"/>
  <c r="K191" i="21"/>
  <c r="I191" i="21"/>
  <c r="G191" i="21"/>
  <c r="L190" i="21"/>
  <c r="J190" i="21"/>
  <c r="H190" i="21"/>
  <c r="H200" i="21" s="1"/>
  <c r="H202" i="21" s="1"/>
  <c r="E190" i="21"/>
  <c r="M190" i="21" s="1"/>
  <c r="N189" i="21"/>
  <c r="O189" i="21" s="1"/>
  <c r="M189" i="21"/>
  <c r="K189" i="21"/>
  <c r="I189" i="21"/>
  <c r="G189" i="21"/>
  <c r="N188" i="21"/>
  <c r="O188" i="21" s="1"/>
  <c r="M188" i="21"/>
  <c r="K188" i="21"/>
  <c r="I188" i="21"/>
  <c r="G188" i="21"/>
  <c r="N187" i="21"/>
  <c r="O187" i="21" s="1"/>
  <c r="M187" i="21"/>
  <c r="K187" i="21"/>
  <c r="I187" i="21"/>
  <c r="G187" i="21"/>
  <c r="N186" i="21"/>
  <c r="O186" i="21" s="1"/>
  <c r="M186" i="21"/>
  <c r="K186" i="21"/>
  <c r="I186" i="21"/>
  <c r="G186" i="21"/>
  <c r="L183" i="21"/>
  <c r="J183" i="21"/>
  <c r="H183" i="21"/>
  <c r="F183" i="21"/>
  <c r="E183" i="21"/>
  <c r="N182" i="21"/>
  <c r="O182" i="21" s="1"/>
  <c r="M182" i="21"/>
  <c r="K182" i="21"/>
  <c r="I182" i="21"/>
  <c r="G182" i="21"/>
  <c r="N181" i="21"/>
  <c r="M181" i="21"/>
  <c r="K181" i="21"/>
  <c r="I181" i="21"/>
  <c r="G181" i="21"/>
  <c r="L180" i="21"/>
  <c r="J180" i="21"/>
  <c r="H180" i="21"/>
  <c r="F180" i="21"/>
  <c r="E180" i="21"/>
  <c r="N179" i="21"/>
  <c r="O179" i="21" s="1"/>
  <c r="M179" i="21"/>
  <c r="K179" i="21"/>
  <c r="I179" i="21"/>
  <c r="G179" i="21"/>
  <c r="N178" i="21"/>
  <c r="M178" i="21"/>
  <c r="K178" i="21"/>
  <c r="I178" i="21"/>
  <c r="G178" i="21"/>
  <c r="L177" i="21"/>
  <c r="J177" i="21"/>
  <c r="H177" i="21"/>
  <c r="F177" i="21"/>
  <c r="E177" i="21"/>
  <c r="N176" i="21"/>
  <c r="O176" i="21" s="1"/>
  <c r="M176" i="21"/>
  <c r="K176" i="21"/>
  <c r="I176" i="21"/>
  <c r="G176" i="21"/>
  <c r="N175" i="21"/>
  <c r="O175" i="21" s="1"/>
  <c r="M175" i="21"/>
  <c r="K175" i="21"/>
  <c r="I175" i="21"/>
  <c r="G175" i="21"/>
  <c r="L174" i="21"/>
  <c r="J174" i="21"/>
  <c r="H174" i="21"/>
  <c r="I174" i="21" s="1"/>
  <c r="F174" i="21"/>
  <c r="E174" i="21"/>
  <c r="N173" i="21"/>
  <c r="O173" i="21" s="1"/>
  <c r="M173" i="21"/>
  <c r="K173" i="21"/>
  <c r="I173" i="21"/>
  <c r="G173" i="21"/>
  <c r="N172" i="21"/>
  <c r="M172" i="21"/>
  <c r="K172" i="21"/>
  <c r="I172" i="21"/>
  <c r="G172" i="21"/>
  <c r="L170" i="21"/>
  <c r="J170" i="21"/>
  <c r="H170" i="21"/>
  <c r="F170" i="21"/>
  <c r="E170" i="21"/>
  <c r="N169" i="21"/>
  <c r="O169" i="21" s="1"/>
  <c r="M169" i="21"/>
  <c r="K169" i="21"/>
  <c r="I169" i="21"/>
  <c r="G169" i="21"/>
  <c r="N168" i="21"/>
  <c r="O168" i="21" s="1"/>
  <c r="M168" i="21"/>
  <c r="K168" i="21"/>
  <c r="I168" i="21"/>
  <c r="G168" i="21"/>
  <c r="N167" i="21"/>
  <c r="O167" i="21" s="1"/>
  <c r="M167" i="21"/>
  <c r="K167" i="21"/>
  <c r="I167" i="21"/>
  <c r="G167" i="21"/>
  <c r="N166" i="21"/>
  <c r="O166" i="21" s="1"/>
  <c r="M166" i="21"/>
  <c r="K166" i="21"/>
  <c r="I166" i="21"/>
  <c r="G166" i="21"/>
  <c r="L165" i="21"/>
  <c r="J165" i="21"/>
  <c r="H165" i="21"/>
  <c r="F165" i="21"/>
  <c r="E165" i="21"/>
  <c r="N164" i="21"/>
  <c r="O164" i="21" s="1"/>
  <c r="M164" i="21"/>
  <c r="K164" i="21"/>
  <c r="I164" i="21"/>
  <c r="G164" i="21"/>
  <c r="N163" i="21"/>
  <c r="M163" i="21"/>
  <c r="K163" i="21"/>
  <c r="I163" i="21"/>
  <c r="G163" i="21"/>
  <c r="N162" i="21"/>
  <c r="O162" i="21" s="1"/>
  <c r="M162" i="21"/>
  <c r="K162" i="21"/>
  <c r="I162" i="21"/>
  <c r="G162" i="21"/>
  <c r="L161" i="21"/>
  <c r="J161" i="21"/>
  <c r="H161" i="21"/>
  <c r="F161" i="21"/>
  <c r="E161" i="21"/>
  <c r="N160" i="21"/>
  <c r="O160" i="21" s="1"/>
  <c r="M160" i="21"/>
  <c r="K160" i="21"/>
  <c r="I160" i="21"/>
  <c r="G160" i="21"/>
  <c r="N159" i="21"/>
  <c r="O159" i="21" s="1"/>
  <c r="M159" i="21"/>
  <c r="K159" i="21"/>
  <c r="I159" i="21"/>
  <c r="G159" i="21"/>
  <c r="N158" i="21"/>
  <c r="O158" i="21" s="1"/>
  <c r="M158" i="21"/>
  <c r="K158" i="21"/>
  <c r="I158" i="21"/>
  <c r="G158" i="21"/>
  <c r="N157" i="21"/>
  <c r="O157" i="21" s="1"/>
  <c r="M157" i="21"/>
  <c r="K157" i="21"/>
  <c r="I157" i="21"/>
  <c r="G157" i="21"/>
  <c r="L156" i="21"/>
  <c r="M156" i="21" s="1"/>
  <c r="J156" i="21"/>
  <c r="K156" i="21" s="1"/>
  <c r="H156" i="21"/>
  <c r="F156" i="21"/>
  <c r="G156" i="21" s="1"/>
  <c r="E156" i="21"/>
  <c r="N155" i="21"/>
  <c r="O155" i="21" s="1"/>
  <c r="M155" i="21"/>
  <c r="K155" i="21"/>
  <c r="I155" i="21"/>
  <c r="G155" i="21"/>
  <c r="N154" i="21"/>
  <c r="O154" i="21" s="1"/>
  <c r="M154" i="21"/>
  <c r="K154" i="21"/>
  <c r="I154" i="21"/>
  <c r="G154" i="21"/>
  <c r="N153" i="21"/>
  <c r="O153" i="21" s="1"/>
  <c r="M153" i="21"/>
  <c r="K153" i="21"/>
  <c r="I153" i="21"/>
  <c r="G153" i="21"/>
  <c r="N152" i="21"/>
  <c r="O152" i="21" s="1"/>
  <c r="M152" i="21"/>
  <c r="K152" i="21"/>
  <c r="I152" i="21"/>
  <c r="G152" i="21"/>
  <c r="L151" i="21"/>
  <c r="J151" i="21"/>
  <c r="H151" i="21"/>
  <c r="I151" i="21" s="1"/>
  <c r="F151" i="21"/>
  <c r="E151" i="21"/>
  <c r="N150" i="21"/>
  <c r="O150" i="21" s="1"/>
  <c r="M150" i="21"/>
  <c r="K150" i="21"/>
  <c r="I150" i="21"/>
  <c r="G150" i="21"/>
  <c r="N149" i="21"/>
  <c r="M149" i="21"/>
  <c r="K149" i="21"/>
  <c r="I149" i="21"/>
  <c r="G149" i="21"/>
  <c r="N148" i="21"/>
  <c r="O148" i="21" s="1"/>
  <c r="M148" i="21"/>
  <c r="K148" i="21"/>
  <c r="I148" i="21"/>
  <c r="G148" i="21"/>
  <c r="L147" i="21"/>
  <c r="J147" i="21"/>
  <c r="H147" i="21"/>
  <c r="F147" i="21"/>
  <c r="E147" i="21"/>
  <c r="N146" i="21"/>
  <c r="O146" i="21" s="1"/>
  <c r="M146" i="21"/>
  <c r="K146" i="21"/>
  <c r="I146" i="21"/>
  <c r="G146" i="21"/>
  <c r="N145" i="21"/>
  <c r="O145" i="21" s="1"/>
  <c r="M145" i="21"/>
  <c r="K145" i="21"/>
  <c r="I145" i="21"/>
  <c r="G145" i="21"/>
  <c r="N144" i="21"/>
  <c r="O144" i="21" s="1"/>
  <c r="M144" i="21"/>
  <c r="K144" i="21"/>
  <c r="I144" i="21"/>
  <c r="G144" i="21"/>
  <c r="N143" i="21"/>
  <c r="M143" i="21"/>
  <c r="K143" i="21"/>
  <c r="I143" i="21"/>
  <c r="G143" i="21"/>
  <c r="L142" i="21"/>
  <c r="J142" i="21"/>
  <c r="K142" i="21" s="1"/>
  <c r="H142" i="21"/>
  <c r="I142" i="21" s="1"/>
  <c r="F142" i="21"/>
  <c r="E142" i="21"/>
  <c r="N141" i="21"/>
  <c r="O141" i="21" s="1"/>
  <c r="M141" i="21"/>
  <c r="K141" i="21"/>
  <c r="I141" i="21"/>
  <c r="G141" i="21"/>
  <c r="N140" i="21"/>
  <c r="M140" i="21"/>
  <c r="K140" i="21"/>
  <c r="I140" i="21"/>
  <c r="G140" i="21"/>
  <c r="N139" i="21"/>
  <c r="O139" i="21" s="1"/>
  <c r="M139" i="21"/>
  <c r="K139" i="21"/>
  <c r="I139" i="21"/>
  <c r="G139" i="21"/>
  <c r="L138" i="21"/>
  <c r="J138" i="21"/>
  <c r="H138" i="21"/>
  <c r="F138" i="21"/>
  <c r="E138" i="21"/>
  <c r="N137" i="21"/>
  <c r="O137" i="21" s="1"/>
  <c r="M137" i="21"/>
  <c r="K137" i="21"/>
  <c r="I137" i="21"/>
  <c r="G137" i="21"/>
  <c r="N136" i="21"/>
  <c r="O136" i="21" s="1"/>
  <c r="M136" i="21"/>
  <c r="K136" i="21"/>
  <c r="I136" i="21"/>
  <c r="G136" i="21"/>
  <c r="N135" i="21"/>
  <c r="O135" i="21" s="1"/>
  <c r="M135" i="21"/>
  <c r="K135" i="21"/>
  <c r="I135" i="21"/>
  <c r="G135" i="21"/>
  <c r="N134" i="21"/>
  <c r="M134" i="21"/>
  <c r="K134" i="21"/>
  <c r="I134" i="21"/>
  <c r="G134" i="21"/>
  <c r="L133" i="21"/>
  <c r="K133" i="21"/>
  <c r="J133" i="21"/>
  <c r="H133" i="21"/>
  <c r="I133" i="21" s="1"/>
  <c r="F133" i="21"/>
  <c r="G133" i="21" s="1"/>
  <c r="E133" i="21"/>
  <c r="N132" i="21"/>
  <c r="O132" i="21" s="1"/>
  <c r="M132" i="21"/>
  <c r="K132" i="21"/>
  <c r="I132" i="21"/>
  <c r="G132" i="21"/>
  <c r="N131" i="21"/>
  <c r="O131" i="21" s="1"/>
  <c r="M131" i="21"/>
  <c r="K131" i="21"/>
  <c r="I131" i="21"/>
  <c r="G131" i="21"/>
  <c r="N130" i="21"/>
  <c r="O130" i="21" s="1"/>
  <c r="M130" i="21"/>
  <c r="K130" i="21"/>
  <c r="I130" i="21"/>
  <c r="G130" i="21"/>
  <c r="N129" i="21"/>
  <c r="O129" i="21" s="1"/>
  <c r="M129" i="21"/>
  <c r="K129" i="21"/>
  <c r="I129" i="21"/>
  <c r="G129" i="21"/>
  <c r="L128" i="21"/>
  <c r="J128" i="21"/>
  <c r="H128" i="21"/>
  <c r="I128" i="21" s="1"/>
  <c r="F128" i="21"/>
  <c r="E128" i="21"/>
  <c r="N127" i="21"/>
  <c r="O127" i="21" s="1"/>
  <c r="M127" i="21"/>
  <c r="K127" i="21"/>
  <c r="I127" i="21"/>
  <c r="G127" i="21"/>
  <c r="N126" i="21"/>
  <c r="O126" i="21" s="1"/>
  <c r="M126" i="21"/>
  <c r="K126" i="21"/>
  <c r="I126" i="21"/>
  <c r="G126" i="21"/>
  <c r="N125" i="21"/>
  <c r="O125" i="21" s="1"/>
  <c r="M125" i="21"/>
  <c r="K125" i="21"/>
  <c r="I125" i="21"/>
  <c r="G125" i="21"/>
  <c r="N124" i="21"/>
  <c r="O124" i="21" s="1"/>
  <c r="M124" i="21"/>
  <c r="K124" i="21"/>
  <c r="I124" i="21"/>
  <c r="G124" i="21"/>
  <c r="L123" i="21"/>
  <c r="M123" i="21" s="1"/>
  <c r="J123" i="21"/>
  <c r="K123" i="21" s="1"/>
  <c r="H123" i="21"/>
  <c r="F123" i="21"/>
  <c r="G123" i="21" s="1"/>
  <c r="E123" i="21"/>
  <c r="N122" i="21"/>
  <c r="O122" i="21" s="1"/>
  <c r="M122" i="21"/>
  <c r="K122" i="21"/>
  <c r="I122" i="21"/>
  <c r="G122" i="21"/>
  <c r="N121" i="21"/>
  <c r="O121" i="21" s="1"/>
  <c r="M121" i="21"/>
  <c r="K121" i="21"/>
  <c r="I121" i="21"/>
  <c r="G121" i="21"/>
  <c r="N120" i="21"/>
  <c r="O120" i="21" s="1"/>
  <c r="M120" i="21"/>
  <c r="K120" i="21"/>
  <c r="I120" i="21"/>
  <c r="G120" i="21"/>
  <c r="L118" i="21"/>
  <c r="J117" i="21"/>
  <c r="H117" i="21"/>
  <c r="F117" i="21"/>
  <c r="E117" i="21"/>
  <c r="M117" i="21" s="1"/>
  <c r="O116" i="21"/>
  <c r="N116" i="21"/>
  <c r="K116" i="21"/>
  <c r="I116" i="21"/>
  <c r="G116" i="21"/>
  <c r="O115" i="21"/>
  <c r="N115" i="21"/>
  <c r="K115" i="21"/>
  <c r="I115" i="21"/>
  <c r="G115" i="21"/>
  <c r="J114" i="21"/>
  <c r="H114" i="21"/>
  <c r="I114" i="21" s="1"/>
  <c r="F114" i="21"/>
  <c r="G114" i="21" s="1"/>
  <c r="E114" i="21"/>
  <c r="M114" i="21" s="1"/>
  <c r="O113" i="21"/>
  <c r="N113" i="21"/>
  <c r="K113" i="21"/>
  <c r="I113" i="21"/>
  <c r="G113" i="21"/>
  <c r="O112" i="21"/>
  <c r="N112" i="21"/>
  <c r="K112" i="21"/>
  <c r="I112" i="21"/>
  <c r="G112" i="21"/>
  <c r="J111" i="21"/>
  <c r="H111" i="21"/>
  <c r="F111" i="21"/>
  <c r="E111" i="21"/>
  <c r="M111" i="21" s="1"/>
  <c r="O110" i="21"/>
  <c r="N110" i="21"/>
  <c r="M110" i="21"/>
  <c r="K110" i="21"/>
  <c r="I110" i="21"/>
  <c r="G110" i="21"/>
  <c r="O109" i="21"/>
  <c r="N109" i="21"/>
  <c r="M109" i="21"/>
  <c r="K109" i="21"/>
  <c r="I109" i="21"/>
  <c r="G109" i="21"/>
  <c r="J108" i="21"/>
  <c r="H108" i="21"/>
  <c r="F108" i="21"/>
  <c r="E108" i="21"/>
  <c r="M108" i="21" s="1"/>
  <c r="O107" i="21"/>
  <c r="N107" i="21"/>
  <c r="M107" i="21"/>
  <c r="K107" i="21"/>
  <c r="I107" i="21"/>
  <c r="G107" i="21"/>
  <c r="O106" i="21"/>
  <c r="N106" i="21"/>
  <c r="M106" i="21"/>
  <c r="K106" i="21"/>
  <c r="I106" i="21"/>
  <c r="G106" i="21"/>
  <c r="J105" i="21"/>
  <c r="H105" i="21"/>
  <c r="H118" i="21" s="1"/>
  <c r="F105" i="21"/>
  <c r="G105" i="21" s="1"/>
  <c r="E105" i="21"/>
  <c r="M105" i="21" s="1"/>
  <c r="O104" i="21"/>
  <c r="N104" i="21"/>
  <c r="M104" i="21"/>
  <c r="K104" i="21"/>
  <c r="I104" i="21"/>
  <c r="G104" i="21"/>
  <c r="O103" i="21"/>
  <c r="N103" i="21"/>
  <c r="M103" i="21"/>
  <c r="K103" i="21"/>
  <c r="I103" i="21"/>
  <c r="G103" i="21"/>
  <c r="L101" i="21"/>
  <c r="M101" i="21" s="1"/>
  <c r="J101" i="21"/>
  <c r="H101" i="21"/>
  <c r="F101" i="21"/>
  <c r="E101" i="21"/>
  <c r="O100" i="21"/>
  <c r="N100" i="21"/>
  <c r="M100" i="21"/>
  <c r="K100" i="21"/>
  <c r="I100" i="21"/>
  <c r="G100" i="21"/>
  <c r="O99" i="21"/>
  <c r="N99" i="21"/>
  <c r="M99" i="21"/>
  <c r="K99" i="21"/>
  <c r="I99" i="21"/>
  <c r="G99" i="21"/>
  <c r="O98" i="21"/>
  <c r="N98" i="21"/>
  <c r="K98" i="21"/>
  <c r="I98" i="21"/>
  <c r="G98" i="21"/>
  <c r="O97" i="21"/>
  <c r="N97" i="21"/>
  <c r="K97" i="21"/>
  <c r="I97" i="21"/>
  <c r="G97" i="21"/>
  <c r="L96" i="21"/>
  <c r="J96" i="21"/>
  <c r="H96" i="21"/>
  <c r="F96" i="21"/>
  <c r="N96" i="21" s="1"/>
  <c r="E96" i="21"/>
  <c r="I96" i="21" s="1"/>
  <c r="O94" i="21"/>
  <c r="N94" i="21"/>
  <c r="K94" i="21"/>
  <c r="I94" i="21"/>
  <c r="G94" i="21"/>
  <c r="O93" i="21"/>
  <c r="N93" i="21"/>
  <c r="K93" i="21"/>
  <c r="I93" i="21"/>
  <c r="G93" i="21"/>
  <c r="L92" i="21"/>
  <c r="J92" i="21"/>
  <c r="H92" i="21"/>
  <c r="F92" i="21"/>
  <c r="E92" i="21"/>
  <c r="M92" i="21" s="1"/>
  <c r="O91" i="21"/>
  <c r="N91" i="21"/>
  <c r="K91" i="21"/>
  <c r="I91" i="21"/>
  <c r="G91" i="21"/>
  <c r="O90" i="21"/>
  <c r="N90" i="21"/>
  <c r="K90" i="21"/>
  <c r="I90" i="21"/>
  <c r="G90" i="21"/>
  <c r="O89" i="21"/>
  <c r="N89" i="21"/>
  <c r="K89" i="21"/>
  <c r="I89" i="21"/>
  <c r="G89" i="21"/>
  <c r="O88" i="21"/>
  <c r="N88" i="21"/>
  <c r="K88" i="21"/>
  <c r="I88" i="21"/>
  <c r="G88" i="21"/>
  <c r="L87" i="21"/>
  <c r="J87" i="21"/>
  <c r="H87" i="21"/>
  <c r="F87" i="21"/>
  <c r="G87" i="21" s="1"/>
  <c r="E87" i="21"/>
  <c r="M87" i="21" s="1"/>
  <c r="O86" i="21"/>
  <c r="N86" i="21"/>
  <c r="K86" i="21"/>
  <c r="I86" i="21"/>
  <c r="G86" i="21"/>
  <c r="O85" i="21"/>
  <c r="N85" i="21"/>
  <c r="K85" i="21"/>
  <c r="I85" i="21"/>
  <c r="G85" i="21"/>
  <c r="O84" i="21"/>
  <c r="N84" i="21"/>
  <c r="K84" i="21"/>
  <c r="I84" i="21"/>
  <c r="G84" i="21"/>
  <c r="O83" i="21"/>
  <c r="N83" i="21"/>
  <c r="K83" i="21"/>
  <c r="I83" i="21"/>
  <c r="G83" i="21"/>
  <c r="L82" i="21"/>
  <c r="J82" i="21"/>
  <c r="H82" i="21"/>
  <c r="I82" i="21" s="1"/>
  <c r="F82" i="21"/>
  <c r="E82" i="21"/>
  <c r="O81" i="21"/>
  <c r="N81" i="21"/>
  <c r="M81" i="21"/>
  <c r="K81" i="21"/>
  <c r="I81" i="21"/>
  <c r="G81" i="21"/>
  <c r="O80" i="21"/>
  <c r="N80" i="21"/>
  <c r="M80" i="21"/>
  <c r="K80" i="21"/>
  <c r="I80" i="21"/>
  <c r="G80" i="21"/>
  <c r="O79" i="21"/>
  <c r="N79" i="21"/>
  <c r="M79" i="21"/>
  <c r="K79" i="21"/>
  <c r="I79" i="21"/>
  <c r="G79" i="21"/>
  <c r="L78" i="21"/>
  <c r="J78" i="21"/>
  <c r="H78" i="21"/>
  <c r="F78" i="21"/>
  <c r="E78" i="21"/>
  <c r="G78" i="21" s="1"/>
  <c r="O77" i="21"/>
  <c r="N77" i="21"/>
  <c r="M77" i="21"/>
  <c r="K77" i="21"/>
  <c r="I77" i="21"/>
  <c r="G77" i="21"/>
  <c r="O76" i="21"/>
  <c r="N76" i="21"/>
  <c r="M76" i="21"/>
  <c r="K76" i="21"/>
  <c r="I76" i="21"/>
  <c r="G76" i="21"/>
  <c r="O75" i="21"/>
  <c r="N75" i="21"/>
  <c r="M75" i="21"/>
  <c r="K75" i="21"/>
  <c r="I75" i="21"/>
  <c r="G75" i="21"/>
  <c r="L74" i="21"/>
  <c r="J74" i="21"/>
  <c r="H74" i="21"/>
  <c r="F74" i="21"/>
  <c r="E74" i="21"/>
  <c r="M20" i="21" s="1"/>
  <c r="O73" i="21"/>
  <c r="N73" i="21"/>
  <c r="K73" i="21"/>
  <c r="I73" i="21"/>
  <c r="G73" i="21"/>
  <c r="O72" i="21"/>
  <c r="N72" i="21"/>
  <c r="K72" i="21"/>
  <c r="I72" i="21"/>
  <c r="G72" i="21"/>
  <c r="O71" i="21"/>
  <c r="N71" i="21"/>
  <c r="K71" i="21"/>
  <c r="I71" i="21"/>
  <c r="G71" i="21"/>
  <c r="L70" i="21"/>
  <c r="J70" i="21"/>
  <c r="H70" i="21"/>
  <c r="F70" i="21"/>
  <c r="E70" i="21"/>
  <c r="M16" i="21" s="1"/>
  <c r="O69" i="21"/>
  <c r="N69" i="21"/>
  <c r="K69" i="21"/>
  <c r="I69" i="21"/>
  <c r="G69" i="21"/>
  <c r="O68" i="21"/>
  <c r="N68" i="21"/>
  <c r="K68" i="21"/>
  <c r="I68" i="21"/>
  <c r="G68" i="21"/>
  <c r="O67" i="21"/>
  <c r="N67" i="21"/>
  <c r="K67" i="21"/>
  <c r="I67" i="21"/>
  <c r="G67" i="21"/>
  <c r="L66" i="21"/>
  <c r="J66" i="21"/>
  <c r="H66" i="21"/>
  <c r="I66" i="21" s="1"/>
  <c r="F66" i="21"/>
  <c r="E66" i="21"/>
  <c r="M12" i="21" s="1"/>
  <c r="O65" i="21"/>
  <c r="N65" i="21"/>
  <c r="K65" i="21"/>
  <c r="I65" i="21"/>
  <c r="G65" i="21"/>
  <c r="O64" i="21"/>
  <c r="N64" i="21"/>
  <c r="K64" i="21"/>
  <c r="I64" i="21"/>
  <c r="G64" i="21"/>
  <c r="O63" i="21"/>
  <c r="N63" i="21"/>
  <c r="K63" i="21"/>
  <c r="I63" i="21"/>
  <c r="G63" i="21"/>
  <c r="L62" i="21"/>
  <c r="J62" i="21"/>
  <c r="H62" i="21"/>
  <c r="I62" i="21" s="1"/>
  <c r="F62" i="21"/>
  <c r="E62" i="21"/>
  <c r="K62" i="21" s="1"/>
  <c r="O61" i="21"/>
  <c r="N61" i="21"/>
  <c r="M61" i="21"/>
  <c r="K61" i="21"/>
  <c r="I61" i="21"/>
  <c r="G61" i="21"/>
  <c r="O60" i="21"/>
  <c r="N60" i="21"/>
  <c r="M60" i="21"/>
  <c r="K60" i="21"/>
  <c r="I60" i="21"/>
  <c r="G60" i="21"/>
  <c r="O59" i="21"/>
  <c r="N59" i="21"/>
  <c r="M59" i="21"/>
  <c r="K59" i="21"/>
  <c r="I59" i="21"/>
  <c r="G59" i="21"/>
  <c r="L58" i="21"/>
  <c r="J58" i="21"/>
  <c r="H58" i="21"/>
  <c r="F58" i="21"/>
  <c r="E58" i="21"/>
  <c r="O57" i="21"/>
  <c r="N57" i="21"/>
  <c r="M57" i="21"/>
  <c r="K57" i="21"/>
  <c r="I57" i="21"/>
  <c r="G57" i="21"/>
  <c r="O56" i="21"/>
  <c r="N56" i="21"/>
  <c r="M56" i="21"/>
  <c r="K56" i="21"/>
  <c r="I56" i="21"/>
  <c r="G56" i="21"/>
  <c r="O55" i="21"/>
  <c r="N55" i="21"/>
  <c r="M55" i="21"/>
  <c r="K55" i="21"/>
  <c r="I55" i="21"/>
  <c r="G55" i="21"/>
  <c r="L54" i="21"/>
  <c r="J54" i="21"/>
  <c r="H54" i="21"/>
  <c r="F54" i="21"/>
  <c r="E54" i="21"/>
  <c r="M54" i="21" s="1"/>
  <c r="O53" i="21"/>
  <c r="N53" i="21"/>
  <c r="M53" i="21"/>
  <c r="K53" i="21"/>
  <c r="I53" i="21"/>
  <c r="G53" i="21"/>
  <c r="O52" i="21"/>
  <c r="N52" i="21"/>
  <c r="M52" i="21"/>
  <c r="K52" i="21"/>
  <c r="I52" i="21"/>
  <c r="G52" i="21"/>
  <c r="O51" i="21"/>
  <c r="N51" i="21"/>
  <c r="M51" i="21"/>
  <c r="K51" i="21"/>
  <c r="I51" i="21"/>
  <c r="G51" i="21"/>
  <c r="L50" i="21"/>
  <c r="J50" i="21"/>
  <c r="H50" i="21"/>
  <c r="F50" i="21"/>
  <c r="E50" i="21"/>
  <c r="O49" i="21"/>
  <c r="N49" i="21"/>
  <c r="M49" i="21"/>
  <c r="K49" i="21"/>
  <c r="I49" i="21"/>
  <c r="G49" i="21"/>
  <c r="O48" i="21"/>
  <c r="N48" i="21"/>
  <c r="M48" i="21"/>
  <c r="K48" i="21"/>
  <c r="I48" i="21"/>
  <c r="G48" i="21"/>
  <c r="L46" i="21"/>
  <c r="J46" i="21"/>
  <c r="K46" i="21" s="1"/>
  <c r="H46" i="21"/>
  <c r="H102" i="21" s="1"/>
  <c r="F46" i="21"/>
  <c r="E46" i="21"/>
  <c r="O45" i="21"/>
  <c r="N45" i="21"/>
  <c r="M45" i="21"/>
  <c r="K45" i="21"/>
  <c r="I45" i="21"/>
  <c r="G45" i="21"/>
  <c r="O44" i="21"/>
  <c r="N44" i="21"/>
  <c r="M44" i="21"/>
  <c r="K44" i="21"/>
  <c r="I44" i="21"/>
  <c r="G44" i="21"/>
  <c r="O43" i="21"/>
  <c r="N43" i="21"/>
  <c r="M43" i="21"/>
  <c r="K43" i="21"/>
  <c r="I43" i="21"/>
  <c r="G43" i="21"/>
  <c r="L40" i="21"/>
  <c r="J40" i="21"/>
  <c r="K40" i="21" s="1"/>
  <c r="H40" i="21"/>
  <c r="F40" i="21"/>
  <c r="E40" i="21"/>
  <c r="O39" i="21"/>
  <c r="N39" i="21"/>
  <c r="N40" i="21" s="1"/>
  <c r="M39" i="21"/>
  <c r="K39" i="21"/>
  <c r="I39" i="21"/>
  <c r="G39" i="21"/>
  <c r="L38" i="21"/>
  <c r="M38" i="21" s="1"/>
  <c r="J38" i="21"/>
  <c r="K38" i="21" s="1"/>
  <c r="H38" i="21"/>
  <c r="I38" i="21" s="1"/>
  <c r="F38" i="21"/>
  <c r="E38" i="21"/>
  <c r="O37" i="21"/>
  <c r="N37" i="21"/>
  <c r="N38" i="21" s="1"/>
  <c r="M37" i="21"/>
  <c r="K37" i="21"/>
  <c r="I37" i="21"/>
  <c r="G37" i="21"/>
  <c r="O36" i="21"/>
  <c r="N36" i="21"/>
  <c r="M36" i="21"/>
  <c r="K36" i="21"/>
  <c r="I36" i="21"/>
  <c r="G36" i="21"/>
  <c r="L35" i="21"/>
  <c r="M35" i="21" s="1"/>
  <c r="J35" i="21"/>
  <c r="H35" i="21"/>
  <c r="F35" i="21"/>
  <c r="E35" i="21"/>
  <c r="O34" i="21"/>
  <c r="N34" i="21"/>
  <c r="M34" i="21"/>
  <c r="K34" i="21"/>
  <c r="I34" i="21"/>
  <c r="G34" i="21"/>
  <c r="O33" i="21"/>
  <c r="N33" i="21"/>
  <c r="M33" i="21"/>
  <c r="K33" i="21"/>
  <c r="I33" i="21"/>
  <c r="G33" i="21"/>
  <c r="L32" i="21"/>
  <c r="J32" i="21"/>
  <c r="H32" i="21"/>
  <c r="I32" i="21" s="1"/>
  <c r="F32" i="21"/>
  <c r="E32" i="21"/>
  <c r="O31" i="21"/>
  <c r="N31" i="21"/>
  <c r="M31" i="21"/>
  <c r="K31" i="21"/>
  <c r="I31" i="21"/>
  <c r="G31" i="21"/>
  <c r="O30" i="21"/>
  <c r="N30" i="21"/>
  <c r="N32" i="21" s="1"/>
  <c r="M30" i="21"/>
  <c r="K30" i="21"/>
  <c r="I30" i="21"/>
  <c r="G30" i="21"/>
  <c r="L29" i="21"/>
  <c r="J29" i="21"/>
  <c r="K29" i="21" s="1"/>
  <c r="H29" i="21"/>
  <c r="I29" i="21" s="1"/>
  <c r="F29" i="21"/>
  <c r="G29" i="21" s="1"/>
  <c r="E29" i="21"/>
  <c r="O28" i="21"/>
  <c r="N28" i="21"/>
  <c r="K28" i="21"/>
  <c r="I28" i="21"/>
  <c r="G28" i="21"/>
  <c r="O27" i="21"/>
  <c r="N27" i="21"/>
  <c r="M27" i="21"/>
  <c r="K27" i="21"/>
  <c r="I27" i="21"/>
  <c r="G27" i="21"/>
  <c r="M26" i="21"/>
  <c r="L25" i="21"/>
  <c r="M25" i="21" s="1"/>
  <c r="J25" i="21"/>
  <c r="H25" i="21"/>
  <c r="I25" i="21" s="1"/>
  <c r="F25" i="21"/>
  <c r="E25" i="21"/>
  <c r="O24" i="21"/>
  <c r="N24" i="21"/>
  <c r="K24" i="21"/>
  <c r="I24" i="21"/>
  <c r="G24" i="21"/>
  <c r="O23" i="21"/>
  <c r="N23" i="21"/>
  <c r="M23" i="21"/>
  <c r="K23" i="21"/>
  <c r="I23" i="21"/>
  <c r="G23" i="21"/>
  <c r="O22" i="21"/>
  <c r="N22" i="21"/>
  <c r="M22" i="21"/>
  <c r="K22" i="21"/>
  <c r="I22" i="21"/>
  <c r="G22" i="21"/>
  <c r="L21" i="21"/>
  <c r="M21" i="21" s="1"/>
  <c r="J21" i="21"/>
  <c r="K21" i="21" s="1"/>
  <c r="H21" i="21"/>
  <c r="I21" i="21" s="1"/>
  <c r="F21" i="21"/>
  <c r="E21" i="21"/>
  <c r="O20" i="21"/>
  <c r="N20" i="21"/>
  <c r="K20" i="21"/>
  <c r="I20" i="21"/>
  <c r="G20" i="21"/>
  <c r="O19" i="21"/>
  <c r="N19" i="21"/>
  <c r="M19" i="21"/>
  <c r="K19" i="21"/>
  <c r="I19" i="21"/>
  <c r="G19" i="21"/>
  <c r="O18" i="21"/>
  <c r="N18" i="21"/>
  <c r="N21" i="21" s="1"/>
  <c r="M18" i="21"/>
  <c r="K18" i="21"/>
  <c r="I18" i="21"/>
  <c r="G18" i="21"/>
  <c r="L17" i="21"/>
  <c r="M17" i="21" s="1"/>
  <c r="J17" i="21"/>
  <c r="H17" i="21"/>
  <c r="F17" i="21"/>
  <c r="E17" i="21"/>
  <c r="O16" i="21"/>
  <c r="N16" i="21"/>
  <c r="K16" i="21"/>
  <c r="I16" i="21"/>
  <c r="G16" i="21"/>
  <c r="O15" i="21"/>
  <c r="N15" i="21"/>
  <c r="M15" i="21"/>
  <c r="K15" i="21"/>
  <c r="I15" i="21"/>
  <c r="G15" i="21"/>
  <c r="O14" i="21"/>
  <c r="N14" i="21"/>
  <c r="M14" i="21"/>
  <c r="K14" i="21"/>
  <c r="I14" i="21"/>
  <c r="G14" i="21"/>
  <c r="L13" i="21"/>
  <c r="M13" i="21" s="1"/>
  <c r="J13" i="21"/>
  <c r="H13" i="21"/>
  <c r="F13" i="21"/>
  <c r="E13" i="21"/>
  <c r="G13" i="21" s="1"/>
  <c r="O12" i="21"/>
  <c r="N12" i="21"/>
  <c r="K12" i="21"/>
  <c r="I12" i="21"/>
  <c r="G12" i="21"/>
  <c r="O11" i="21"/>
  <c r="N11" i="21"/>
  <c r="M11" i="21"/>
  <c r="K11" i="21"/>
  <c r="I11" i="21"/>
  <c r="G11" i="21"/>
  <c r="O10" i="21"/>
  <c r="N10" i="21"/>
  <c r="M10" i="21"/>
  <c r="K10" i="21"/>
  <c r="I10" i="21"/>
  <c r="G10" i="21"/>
  <c r="O9" i="21"/>
  <c r="N9" i="21"/>
  <c r="M9" i="21"/>
  <c r="K9" i="21"/>
  <c r="I9" i="21"/>
  <c r="G9" i="21"/>
  <c r="L8" i="21"/>
  <c r="J8" i="21"/>
  <c r="K8" i="21" s="1"/>
  <c r="H8" i="21"/>
  <c r="I8" i="21" s="1"/>
  <c r="F8" i="21"/>
  <c r="E8" i="21"/>
  <c r="O7" i="21"/>
  <c r="N7" i="21"/>
  <c r="M7" i="21"/>
  <c r="K7" i="21"/>
  <c r="I7" i="21"/>
  <c r="G7" i="21"/>
  <c r="O6" i="21"/>
  <c r="N6" i="21"/>
  <c r="M6" i="21"/>
  <c r="K6" i="21"/>
  <c r="I6" i="21"/>
  <c r="G6" i="21"/>
  <c r="O5" i="21"/>
  <c r="N5" i="21"/>
  <c r="M5" i="21"/>
  <c r="K5" i="21"/>
  <c r="I5" i="21"/>
  <c r="G5" i="21"/>
  <c r="R48" i="20"/>
  <c r="O48" i="20"/>
  <c r="L48" i="20"/>
  <c r="I48" i="20"/>
  <c r="F48" i="20"/>
  <c r="R47" i="20"/>
  <c r="O47" i="20"/>
  <c r="L47" i="20"/>
  <c r="I47" i="20"/>
  <c r="F47" i="20"/>
  <c r="R46" i="20"/>
  <c r="O46" i="20"/>
  <c r="L46" i="20"/>
  <c r="I46" i="20"/>
  <c r="F46" i="20"/>
  <c r="R45" i="20"/>
  <c r="O45" i="20"/>
  <c r="L45" i="20"/>
  <c r="I45" i="20"/>
  <c r="F45" i="20"/>
  <c r="R44" i="20"/>
  <c r="O44" i="20"/>
  <c r="L44" i="20"/>
  <c r="I44" i="20"/>
  <c r="F44" i="20"/>
  <c r="R43" i="20"/>
  <c r="O43" i="20"/>
  <c r="L43" i="20"/>
  <c r="I43" i="20"/>
  <c r="F43" i="20"/>
  <c r="R42" i="20"/>
  <c r="O42" i="20"/>
  <c r="L42" i="20"/>
  <c r="I42" i="20"/>
  <c r="F42" i="20"/>
  <c r="R41" i="20"/>
  <c r="O41" i="20"/>
  <c r="L41" i="20"/>
  <c r="I41" i="20"/>
  <c r="F41" i="20"/>
  <c r="R40" i="20"/>
  <c r="O40" i="20"/>
  <c r="L40" i="20"/>
  <c r="I40" i="20"/>
  <c r="F40" i="20"/>
  <c r="R39" i="20"/>
  <c r="O39" i="20"/>
  <c r="L39" i="20"/>
  <c r="I39" i="20"/>
  <c r="F39" i="20"/>
  <c r="R38" i="20"/>
  <c r="O38" i="20"/>
  <c r="L38" i="20"/>
  <c r="I38" i="20"/>
  <c r="F38" i="20"/>
  <c r="R37" i="20"/>
  <c r="O37" i="20"/>
  <c r="L37" i="20"/>
  <c r="I37" i="20"/>
  <c r="F37" i="20"/>
  <c r="R36" i="20"/>
  <c r="O36" i="20"/>
  <c r="L36" i="20"/>
  <c r="I36" i="20"/>
  <c r="F36" i="20"/>
  <c r="R35" i="20"/>
  <c r="O35" i="20"/>
  <c r="L35" i="20"/>
  <c r="I35" i="20"/>
  <c r="F35" i="20"/>
  <c r="R34" i="20"/>
  <c r="O34" i="20"/>
  <c r="L34" i="20"/>
  <c r="I34" i="20"/>
  <c r="F34" i="20"/>
  <c r="R33" i="20"/>
  <c r="O33" i="20"/>
  <c r="L33" i="20"/>
  <c r="I33" i="20"/>
  <c r="F33" i="20"/>
  <c r="R32" i="20"/>
  <c r="O32" i="20"/>
  <c r="L32" i="20"/>
  <c r="I32" i="20"/>
  <c r="F32" i="20"/>
  <c r="R31" i="20"/>
  <c r="O31" i="20"/>
  <c r="L31" i="20"/>
  <c r="I31" i="20"/>
  <c r="F31" i="20"/>
  <c r="R30" i="20"/>
  <c r="O30" i="20"/>
  <c r="L30" i="20"/>
  <c r="I30" i="20"/>
  <c r="F30" i="20"/>
  <c r="R29" i="20"/>
  <c r="O29" i="20"/>
  <c r="L29" i="20"/>
  <c r="I29" i="20"/>
  <c r="F29" i="20"/>
  <c r="R28" i="20"/>
  <c r="O28" i="20"/>
  <c r="L28" i="20"/>
  <c r="I28" i="20"/>
  <c r="F28" i="20"/>
  <c r="R27" i="20"/>
  <c r="O27" i="20"/>
  <c r="L27" i="20"/>
  <c r="I27" i="20"/>
  <c r="F27" i="20"/>
  <c r="R26" i="20"/>
  <c r="O26" i="20"/>
  <c r="L26" i="20"/>
  <c r="I26" i="20"/>
  <c r="F26" i="20"/>
  <c r="R25" i="20"/>
  <c r="O25" i="20"/>
  <c r="L25" i="20"/>
  <c r="I25" i="20"/>
  <c r="F25" i="20"/>
  <c r="R24" i="20"/>
  <c r="O24" i="20"/>
  <c r="L24" i="20"/>
  <c r="I24" i="20"/>
  <c r="F24" i="20"/>
  <c r="R23" i="20"/>
  <c r="O23" i="20"/>
  <c r="L23" i="20"/>
  <c r="I23" i="20"/>
  <c r="F23" i="20"/>
  <c r="R22" i="20"/>
  <c r="O22" i="20"/>
  <c r="L22" i="20"/>
  <c r="I22" i="20"/>
  <c r="F22" i="20"/>
  <c r="R21" i="20"/>
  <c r="O21" i="20"/>
  <c r="L21" i="20"/>
  <c r="I21" i="20"/>
  <c r="F21" i="20"/>
  <c r="R20" i="20"/>
  <c r="O20" i="20"/>
  <c r="L20" i="20"/>
  <c r="I20" i="20"/>
  <c r="F20" i="20"/>
  <c r="R19" i="20"/>
  <c r="O19" i="20"/>
  <c r="L19" i="20"/>
  <c r="I19" i="20"/>
  <c r="F19" i="20"/>
  <c r="R18" i="20"/>
  <c r="O18" i="20"/>
  <c r="L18" i="20"/>
  <c r="I18" i="20"/>
  <c r="F18" i="20"/>
  <c r="R17" i="20"/>
  <c r="O17" i="20"/>
  <c r="L17" i="20"/>
  <c r="I17" i="20"/>
  <c r="F17" i="20"/>
  <c r="R16" i="20"/>
  <c r="O16" i="20"/>
  <c r="L16" i="20"/>
  <c r="I16" i="20"/>
  <c r="F16" i="20"/>
  <c r="R15" i="20"/>
  <c r="O15" i="20"/>
  <c r="L15" i="20"/>
  <c r="I15" i="20"/>
  <c r="F15" i="20"/>
  <c r="U14" i="20"/>
  <c r="R14" i="20"/>
  <c r="O14" i="20"/>
  <c r="L14" i="20"/>
  <c r="I14" i="20"/>
  <c r="F14" i="20"/>
  <c r="U13" i="20"/>
  <c r="R13" i="20"/>
  <c r="O13" i="20"/>
  <c r="L13" i="20"/>
  <c r="I13" i="20"/>
  <c r="F13" i="20"/>
  <c r="U12" i="20"/>
  <c r="R12" i="20"/>
  <c r="O12" i="20"/>
  <c r="L12" i="20"/>
  <c r="I12" i="20"/>
  <c r="F12" i="20"/>
  <c r="U11" i="20"/>
  <c r="R11" i="20"/>
  <c r="O11" i="20"/>
  <c r="L11" i="20"/>
  <c r="I11" i="20"/>
  <c r="F11" i="20"/>
  <c r="U10" i="20"/>
  <c r="R10" i="20"/>
  <c r="O10" i="20"/>
  <c r="L10" i="20"/>
  <c r="I10" i="20"/>
  <c r="F10" i="20"/>
  <c r="U9" i="20"/>
  <c r="R9" i="20"/>
  <c r="O9" i="20"/>
  <c r="L9" i="20"/>
  <c r="I9" i="20"/>
  <c r="F9" i="20"/>
  <c r="U8" i="20"/>
  <c r="R8" i="20"/>
  <c r="O8" i="20"/>
  <c r="L8" i="20"/>
  <c r="I8" i="20"/>
  <c r="F8" i="20"/>
  <c r="U7" i="20"/>
  <c r="R7" i="20"/>
  <c r="O7" i="20"/>
  <c r="L7" i="20"/>
  <c r="I7" i="20"/>
  <c r="F7" i="20"/>
  <c r="U6" i="20"/>
  <c r="R6" i="20"/>
  <c r="O6" i="20"/>
  <c r="L6" i="20"/>
  <c r="I6" i="20"/>
  <c r="F6" i="20"/>
  <c r="T32" i="18"/>
  <c r="U32" i="18"/>
  <c r="R32" i="18"/>
  <c r="Q32" i="18"/>
  <c r="P32" i="18"/>
  <c r="O32" i="18"/>
  <c r="N32" i="18"/>
  <c r="M32" i="18"/>
  <c r="L32" i="18"/>
  <c r="K32" i="18"/>
  <c r="J32" i="18"/>
  <c r="I32" i="18"/>
  <c r="H32" i="18"/>
  <c r="G32" i="18"/>
  <c r="F32" i="18"/>
  <c r="E32" i="18"/>
  <c r="D32" i="18"/>
  <c r="R38" i="18"/>
  <c r="Q38" i="18"/>
  <c r="P38" i="18"/>
  <c r="O38" i="18"/>
  <c r="N38" i="18"/>
  <c r="N50" i="18" s="1"/>
  <c r="M38" i="18"/>
  <c r="L38" i="18"/>
  <c r="L50" i="18" s="1"/>
  <c r="K38" i="18"/>
  <c r="J38" i="18"/>
  <c r="I38" i="18"/>
  <c r="H38" i="18"/>
  <c r="G38" i="18"/>
  <c r="F38" i="18"/>
  <c r="E38" i="18"/>
  <c r="D38" i="18"/>
  <c r="U37" i="18"/>
  <c r="T37" i="18"/>
  <c r="S37" i="18"/>
  <c r="U36" i="18"/>
  <c r="T36" i="18"/>
  <c r="S36" i="18"/>
  <c r="U35" i="18"/>
  <c r="T35" i="18"/>
  <c r="S35" i="18"/>
  <c r="U34" i="18"/>
  <c r="T34" i="18"/>
  <c r="S34" i="18"/>
  <c r="U33" i="18"/>
  <c r="U38" i="18" s="1"/>
  <c r="T33" i="18"/>
  <c r="T38" i="18" s="1"/>
  <c r="S33" i="18"/>
  <c r="U31" i="18"/>
  <c r="T31" i="18"/>
  <c r="S31" i="18"/>
  <c r="U30" i="18"/>
  <c r="T30" i="18"/>
  <c r="S30" i="18"/>
  <c r="U29" i="18"/>
  <c r="T29" i="18"/>
  <c r="S29" i="18"/>
  <c r="U28" i="18"/>
  <c r="T28" i="18"/>
  <c r="S28" i="18"/>
  <c r="U27" i="18"/>
  <c r="T27" i="18"/>
  <c r="S27" i="18"/>
  <c r="U26" i="18"/>
  <c r="T26" i="18"/>
  <c r="S26" i="18"/>
  <c r="U25" i="18"/>
  <c r="T25" i="18"/>
  <c r="S25" i="18"/>
  <c r="U24" i="18"/>
  <c r="T24" i="18"/>
  <c r="S24" i="18"/>
  <c r="U23" i="18"/>
  <c r="T23" i="18"/>
  <c r="S23" i="18"/>
  <c r="U22" i="18"/>
  <c r="T22" i="18"/>
  <c r="S22" i="18"/>
  <c r="U21" i="18"/>
  <c r="T21" i="18"/>
  <c r="S21" i="18"/>
  <c r="U20" i="18"/>
  <c r="T20" i="18"/>
  <c r="S20" i="18"/>
  <c r="U19" i="18"/>
  <c r="T19" i="18"/>
  <c r="S19" i="18"/>
  <c r="U18" i="18"/>
  <c r="T18" i="18"/>
  <c r="S18" i="18"/>
  <c r="U58" i="18"/>
  <c r="T58" i="18"/>
  <c r="S58" i="18"/>
  <c r="U57" i="18"/>
  <c r="T57" i="18"/>
  <c r="S57" i="18"/>
  <c r="U56" i="18"/>
  <c r="U59" i="18" s="1"/>
  <c r="T56" i="18"/>
  <c r="T59" i="18" s="1"/>
  <c r="S56" i="18"/>
  <c r="R55" i="18"/>
  <c r="Q55" i="18"/>
  <c r="P55" i="18"/>
  <c r="O55" i="18"/>
  <c r="N55" i="18"/>
  <c r="M55" i="18"/>
  <c r="L55" i="18"/>
  <c r="K55" i="18"/>
  <c r="J55" i="18"/>
  <c r="I55" i="18"/>
  <c r="H55" i="18"/>
  <c r="G55" i="18"/>
  <c r="F55" i="18"/>
  <c r="E55" i="18"/>
  <c r="D55" i="18"/>
  <c r="U54" i="18"/>
  <c r="T54" i="18"/>
  <c r="S54" i="18"/>
  <c r="U53" i="18"/>
  <c r="T53" i="18"/>
  <c r="S53" i="18"/>
  <c r="U52" i="18"/>
  <c r="T52" i="18"/>
  <c r="S52" i="18"/>
  <c r="U51" i="18"/>
  <c r="T51" i="18"/>
  <c r="S51" i="18"/>
  <c r="O50" i="18"/>
  <c r="M50" i="18"/>
  <c r="K50" i="18"/>
  <c r="U49" i="18"/>
  <c r="T49" i="18"/>
  <c r="S49" i="18"/>
  <c r="U48" i="18"/>
  <c r="T48" i="18"/>
  <c r="S48" i="18"/>
  <c r="U47" i="18"/>
  <c r="T47" i="18"/>
  <c r="S47" i="18"/>
  <c r="U46" i="18"/>
  <c r="T46" i="18"/>
  <c r="S46" i="18"/>
  <c r="U45" i="18"/>
  <c r="T45" i="18"/>
  <c r="S45" i="18"/>
  <c r="U44" i="18"/>
  <c r="T44" i="18"/>
  <c r="S44" i="18"/>
  <c r="U43" i="18"/>
  <c r="T43" i="18"/>
  <c r="S43" i="18"/>
  <c r="U42" i="18"/>
  <c r="T42" i="18"/>
  <c r="S42" i="18"/>
  <c r="U41" i="18"/>
  <c r="T41" i="18"/>
  <c r="S41" i="18"/>
  <c r="U40" i="18"/>
  <c r="T40" i="18"/>
  <c r="S40" i="18"/>
  <c r="U39" i="18"/>
  <c r="T39" i="18"/>
  <c r="S39" i="18"/>
  <c r="J50" i="18"/>
  <c r="R17" i="18"/>
  <c r="Q17" i="18"/>
  <c r="P17" i="18"/>
  <c r="O17" i="18"/>
  <c r="N17" i="18"/>
  <c r="M17" i="18"/>
  <c r="L17" i="18"/>
  <c r="K17" i="18"/>
  <c r="J17" i="18"/>
  <c r="I17" i="18"/>
  <c r="H17" i="18"/>
  <c r="G17" i="18"/>
  <c r="F17" i="18"/>
  <c r="E17" i="18"/>
  <c r="D17" i="18"/>
  <c r="U16" i="18"/>
  <c r="T16" i="18"/>
  <c r="S16" i="18"/>
  <c r="U15" i="18"/>
  <c r="T15" i="18"/>
  <c r="S15" i="18"/>
  <c r="U14" i="18"/>
  <c r="T14" i="18"/>
  <c r="S14" i="18"/>
  <c r="U13" i="18"/>
  <c r="T13" i="18"/>
  <c r="S13" i="18"/>
  <c r="R12" i="18"/>
  <c r="Q12" i="18"/>
  <c r="P12" i="18"/>
  <c r="O12" i="18"/>
  <c r="N12" i="18"/>
  <c r="M12" i="18"/>
  <c r="L12" i="18"/>
  <c r="K12" i="18"/>
  <c r="J12" i="18"/>
  <c r="I12" i="18"/>
  <c r="H12" i="18"/>
  <c r="G12" i="18"/>
  <c r="F12" i="18"/>
  <c r="E12" i="18"/>
  <c r="D12" i="18"/>
  <c r="U11" i="18"/>
  <c r="T11" i="18"/>
  <c r="S11" i="18"/>
  <c r="U10" i="18"/>
  <c r="T10" i="18"/>
  <c r="S10" i="18"/>
  <c r="U9" i="18"/>
  <c r="T9" i="18"/>
  <c r="S9" i="18"/>
  <c r="U8" i="18"/>
  <c r="T8" i="18"/>
  <c r="S8" i="18"/>
  <c r="U7" i="18"/>
  <c r="T7" i="18"/>
  <c r="S7" i="18"/>
  <c r="E248" i="17"/>
  <c r="F248" i="17"/>
  <c r="G248" i="17"/>
  <c r="H248" i="17"/>
  <c r="I248" i="17"/>
  <c r="J248" i="17"/>
  <c r="K248" i="17"/>
  <c r="L248" i="17"/>
  <c r="J249" i="17"/>
  <c r="L249" i="17"/>
  <c r="J250" i="17"/>
  <c r="L250" i="17"/>
  <c r="J251" i="17"/>
  <c r="K251" i="17"/>
  <c r="L251" i="17"/>
  <c r="L245" i="17"/>
  <c r="K245" i="17"/>
  <c r="K246" i="17" s="1"/>
  <c r="J245" i="17"/>
  <c r="I245" i="17"/>
  <c r="I246" i="17" s="1"/>
  <c r="H245" i="17"/>
  <c r="H246" i="17" s="1"/>
  <c r="G245" i="17"/>
  <c r="G246" i="17" s="1"/>
  <c r="F245" i="17"/>
  <c r="F246" i="17" s="1"/>
  <c r="E245" i="17"/>
  <c r="E246" i="17" s="1"/>
  <c r="L244" i="17"/>
  <c r="L243" i="17"/>
  <c r="L242" i="17"/>
  <c r="K241" i="17"/>
  <c r="I241" i="17"/>
  <c r="H241" i="17"/>
  <c r="G241" i="17"/>
  <c r="F241" i="17"/>
  <c r="E241" i="17"/>
  <c r="L241" i="17" s="1"/>
  <c r="L239" i="17"/>
  <c r="L238" i="17"/>
  <c r="L237" i="17"/>
  <c r="L236" i="17"/>
  <c r="K235" i="17"/>
  <c r="I235" i="17"/>
  <c r="H235" i="17"/>
  <c r="G235" i="17"/>
  <c r="F235" i="17"/>
  <c r="E235" i="17"/>
  <c r="J235" i="17" s="1"/>
  <c r="L233" i="17"/>
  <c r="L232" i="17"/>
  <c r="L231" i="17"/>
  <c r="L230" i="17"/>
  <c r="N55" i="24" l="1"/>
  <c r="H55" i="24"/>
  <c r="L58" i="22"/>
  <c r="F58" i="22"/>
  <c r="J58" i="22"/>
  <c r="N58" i="22"/>
  <c r="D38" i="23"/>
  <c r="F38" i="23" s="1"/>
  <c r="F37" i="24"/>
  <c r="F30" i="24"/>
  <c r="N30" i="24"/>
  <c r="G37" i="24"/>
  <c r="H37" i="24" s="1"/>
  <c r="I37" i="24"/>
  <c r="J37" i="24" s="1"/>
  <c r="K37" i="24"/>
  <c r="L37" i="24" s="1"/>
  <c r="H5" i="24"/>
  <c r="F9" i="24"/>
  <c r="N9" i="24"/>
  <c r="F11" i="24"/>
  <c r="J12" i="24"/>
  <c r="N13" i="24"/>
  <c r="J5" i="24"/>
  <c r="H11" i="24"/>
  <c r="L12" i="24"/>
  <c r="I15" i="24"/>
  <c r="H4" i="24"/>
  <c r="L5" i="24"/>
  <c r="H8" i="24"/>
  <c r="F10" i="24"/>
  <c r="J11" i="24"/>
  <c r="E14" i="24"/>
  <c r="L11" i="24"/>
  <c r="F13" i="24"/>
  <c r="L60" i="23"/>
  <c r="L39" i="23"/>
  <c r="N39" i="23"/>
  <c r="J39" i="23"/>
  <c r="J38" i="23"/>
  <c r="G39" i="23"/>
  <c r="H39" i="23" s="1"/>
  <c r="D32" i="23"/>
  <c r="H11" i="23"/>
  <c r="H16" i="23"/>
  <c r="L11" i="23"/>
  <c r="F7" i="23"/>
  <c r="J8" i="23"/>
  <c r="N9" i="23"/>
  <c r="E11" i="23"/>
  <c r="H14" i="23"/>
  <c r="L15" i="23"/>
  <c r="G17" i="23"/>
  <c r="F6" i="23"/>
  <c r="J7" i="23"/>
  <c r="N8" i="23"/>
  <c r="F10" i="23"/>
  <c r="L14" i="23"/>
  <c r="I17" i="23"/>
  <c r="H6" i="23"/>
  <c r="H10" i="23"/>
  <c r="F12" i="23"/>
  <c r="N14" i="23"/>
  <c r="E16" i="23"/>
  <c r="F16" i="23" s="1"/>
  <c r="J6" i="23"/>
  <c r="F9" i="23"/>
  <c r="J10" i="23"/>
  <c r="H12" i="23"/>
  <c r="K17" i="23"/>
  <c r="L6" i="23"/>
  <c r="H9" i="23"/>
  <c r="L10" i="23"/>
  <c r="J12" i="23"/>
  <c r="F15" i="23"/>
  <c r="F8" i="23"/>
  <c r="J9" i="23"/>
  <c r="L12" i="23"/>
  <c r="H15" i="23"/>
  <c r="J63" i="22"/>
  <c r="F63" i="22"/>
  <c r="H63" i="22"/>
  <c r="L63" i="22"/>
  <c r="N63" i="22"/>
  <c r="L61" i="22"/>
  <c r="F61" i="22"/>
  <c r="N61" i="22"/>
  <c r="J40" i="22"/>
  <c r="N40" i="22"/>
  <c r="L40" i="22"/>
  <c r="F33" i="22"/>
  <c r="N33" i="22"/>
  <c r="G40" i="22"/>
  <c r="H40" i="22" s="1"/>
  <c r="L39" i="22"/>
  <c r="J33" i="22"/>
  <c r="L33" i="22"/>
  <c r="L17" i="22"/>
  <c r="N17" i="22"/>
  <c r="H16" i="22"/>
  <c r="J16" i="22"/>
  <c r="F16" i="22"/>
  <c r="F11" i="22"/>
  <c r="N11" i="22"/>
  <c r="F13" i="22"/>
  <c r="F6" i="22"/>
  <c r="J7" i="22"/>
  <c r="F10" i="22"/>
  <c r="H13" i="22"/>
  <c r="I17" i="22"/>
  <c r="J6" i="22"/>
  <c r="F9" i="22"/>
  <c r="J10" i="22"/>
  <c r="H12" i="22"/>
  <c r="L13" i="22"/>
  <c r="H6" i="22"/>
  <c r="H10" i="22"/>
  <c r="H11" i="22"/>
  <c r="J13" i="22"/>
  <c r="L6" i="22"/>
  <c r="H9" i="22"/>
  <c r="L10" i="22"/>
  <c r="J12" i="22"/>
  <c r="N13" i="22"/>
  <c r="F15" i="22"/>
  <c r="J9" i="22"/>
  <c r="E17" i="22"/>
  <c r="F17" i="22" s="1"/>
  <c r="N58" i="21"/>
  <c r="E41" i="21"/>
  <c r="K41" i="21" s="1"/>
  <c r="F102" i="21"/>
  <c r="K101" i="21"/>
  <c r="I108" i="21"/>
  <c r="I123" i="21"/>
  <c r="K151" i="21"/>
  <c r="I156" i="21"/>
  <c r="G183" i="21"/>
  <c r="I183" i="21"/>
  <c r="M200" i="21"/>
  <c r="G199" i="21"/>
  <c r="I17" i="21"/>
  <c r="N17" i="21"/>
  <c r="K17" i="21"/>
  <c r="M24" i="21"/>
  <c r="L41" i="21"/>
  <c r="M41" i="21" s="1"/>
  <c r="F41" i="21"/>
  <c r="O41" i="21" s="1"/>
  <c r="K78" i="21"/>
  <c r="M82" i="21"/>
  <c r="O87" i="21"/>
  <c r="O117" i="21"/>
  <c r="G174" i="21"/>
  <c r="I180" i="21"/>
  <c r="K183" i="21"/>
  <c r="O197" i="21"/>
  <c r="N35" i="21"/>
  <c r="E184" i="21"/>
  <c r="J41" i="21"/>
  <c r="K74" i="21"/>
  <c r="G101" i="21"/>
  <c r="K117" i="21"/>
  <c r="H171" i="21"/>
  <c r="M151" i="21"/>
  <c r="I177" i="21"/>
  <c r="M183" i="21"/>
  <c r="K199" i="21"/>
  <c r="E26" i="21"/>
  <c r="E42" i="21" s="1"/>
  <c r="M42" i="21" s="1"/>
  <c r="K13" i="21"/>
  <c r="K35" i="21"/>
  <c r="K58" i="21"/>
  <c r="O62" i="21"/>
  <c r="M66" i="21"/>
  <c r="K138" i="21"/>
  <c r="I170" i="21"/>
  <c r="K177" i="21"/>
  <c r="N70" i="21"/>
  <c r="O108" i="21"/>
  <c r="M138" i="21"/>
  <c r="K161" i="21"/>
  <c r="M165" i="21"/>
  <c r="K174" i="21"/>
  <c r="M177" i="21"/>
  <c r="O54" i="21"/>
  <c r="O58" i="21"/>
  <c r="G147" i="21"/>
  <c r="J26" i="21"/>
  <c r="K26" i="21" s="1"/>
  <c r="I46" i="21"/>
  <c r="N50" i="21"/>
  <c r="I54" i="21"/>
  <c r="G70" i="21"/>
  <c r="O92" i="21"/>
  <c r="O96" i="21"/>
  <c r="J118" i="21"/>
  <c r="O111" i="21"/>
  <c r="M142" i="21"/>
  <c r="I147" i="21"/>
  <c r="I161" i="21"/>
  <c r="J171" i="21"/>
  <c r="E102" i="21"/>
  <c r="G102" i="21" s="1"/>
  <c r="I105" i="21"/>
  <c r="J184" i="21"/>
  <c r="O38" i="21"/>
  <c r="K54" i="21"/>
  <c r="M62" i="21"/>
  <c r="I70" i="21"/>
  <c r="I92" i="21"/>
  <c r="N114" i="21"/>
  <c r="E171" i="21"/>
  <c r="E185" i="21" s="1"/>
  <c r="G128" i="21"/>
  <c r="M133" i="21"/>
  <c r="G142" i="21"/>
  <c r="K147" i="21"/>
  <c r="L184" i="21"/>
  <c r="M184" i="21" s="1"/>
  <c r="K190" i="21"/>
  <c r="K200" i="21" s="1"/>
  <c r="N195" i="21"/>
  <c r="O195" i="21" s="1"/>
  <c r="K70" i="21"/>
  <c r="K92" i="21"/>
  <c r="K111" i="21"/>
  <c r="G17" i="21"/>
  <c r="M70" i="21"/>
  <c r="M74" i="21"/>
  <c r="N78" i="21"/>
  <c r="K82" i="21"/>
  <c r="N101" i="21"/>
  <c r="K128" i="21"/>
  <c r="N147" i="21"/>
  <c r="O147" i="21" s="1"/>
  <c r="G151" i="21"/>
  <c r="G165" i="21"/>
  <c r="K170" i="21"/>
  <c r="K180" i="21"/>
  <c r="N190" i="21"/>
  <c r="O190" i="21" s="1"/>
  <c r="G195" i="21"/>
  <c r="O29" i="21"/>
  <c r="L102" i="21"/>
  <c r="M102" i="21" s="1"/>
  <c r="O66" i="21"/>
  <c r="N108" i="21"/>
  <c r="F171" i="21"/>
  <c r="M147" i="21"/>
  <c r="O21" i="21"/>
  <c r="M28" i="21"/>
  <c r="O32" i="21"/>
  <c r="I40" i="21"/>
  <c r="O74" i="21"/>
  <c r="O78" i="21"/>
  <c r="O82" i="21"/>
  <c r="M128" i="21"/>
  <c r="N138" i="21"/>
  <c r="O138" i="21" s="1"/>
  <c r="O143" i="21"/>
  <c r="N165" i="21"/>
  <c r="O165" i="21" s="1"/>
  <c r="I165" i="21"/>
  <c r="N183" i="21"/>
  <c r="O183" i="21" s="1"/>
  <c r="H41" i="21"/>
  <c r="K96" i="21"/>
  <c r="N142" i="21"/>
  <c r="O142" i="21" s="1"/>
  <c r="O13" i="21"/>
  <c r="O25" i="21"/>
  <c r="I35" i="21"/>
  <c r="O40" i="21"/>
  <c r="I58" i="21"/>
  <c r="I74" i="21"/>
  <c r="I78" i="21"/>
  <c r="N87" i="21"/>
  <c r="I101" i="21"/>
  <c r="G108" i="21"/>
  <c r="G117" i="21"/>
  <c r="G138" i="21"/>
  <c r="K165" i="21"/>
  <c r="H184" i="21"/>
  <c r="G177" i="21"/>
  <c r="N180" i="21"/>
  <c r="O180" i="21" s="1"/>
  <c r="O181" i="21"/>
  <c r="J200" i="21"/>
  <c r="J202" i="21" s="1"/>
  <c r="O194" i="21"/>
  <c r="L200" i="21"/>
  <c r="L202" i="21" s="1"/>
  <c r="E200" i="21"/>
  <c r="E202" i="21" s="1"/>
  <c r="G190" i="21"/>
  <c r="I190" i="21"/>
  <c r="I199" i="21"/>
  <c r="F200" i="21"/>
  <c r="F202" i="21" s="1"/>
  <c r="N200" i="21"/>
  <c r="N202" i="21" s="1"/>
  <c r="O202" i="21" s="1"/>
  <c r="N8" i="21"/>
  <c r="N13" i="21"/>
  <c r="N26" i="21" s="1"/>
  <c r="N42" i="21" s="1"/>
  <c r="K66" i="21"/>
  <c r="O134" i="21"/>
  <c r="N128" i="21"/>
  <c r="O128" i="21" s="1"/>
  <c r="N29" i="21"/>
  <c r="N41" i="21" s="1"/>
  <c r="O163" i="21"/>
  <c r="N177" i="21"/>
  <c r="O177" i="21" s="1"/>
  <c r="N25" i="21"/>
  <c r="N151" i="21"/>
  <c r="O151" i="21" s="1"/>
  <c r="N174" i="21"/>
  <c r="O174" i="21" s="1"/>
  <c r="N156" i="21"/>
  <c r="O156" i="21" s="1"/>
  <c r="M161" i="21"/>
  <c r="M180" i="21"/>
  <c r="I138" i="21"/>
  <c r="N161" i="21"/>
  <c r="O161" i="21" s="1"/>
  <c r="N170" i="21"/>
  <c r="O170" i="21" s="1"/>
  <c r="O178" i="21"/>
  <c r="G161" i="21"/>
  <c r="G170" i="21"/>
  <c r="L171" i="21"/>
  <c r="L185" i="21" s="1"/>
  <c r="M174" i="21"/>
  <c r="G180" i="21"/>
  <c r="N133" i="21"/>
  <c r="O133" i="21" s="1"/>
  <c r="O140" i="21"/>
  <c r="O149" i="21"/>
  <c r="O172" i="21"/>
  <c r="F184" i="21"/>
  <c r="M170" i="21"/>
  <c r="N123" i="21"/>
  <c r="H119" i="21"/>
  <c r="K108" i="21"/>
  <c r="N111" i="21"/>
  <c r="N117" i="21"/>
  <c r="K105" i="21"/>
  <c r="G111" i="21"/>
  <c r="K114" i="21"/>
  <c r="E118" i="21"/>
  <c r="F118" i="21"/>
  <c r="N105" i="21"/>
  <c r="I111" i="21"/>
  <c r="I117" i="21"/>
  <c r="O105" i="21"/>
  <c r="O114" i="21"/>
  <c r="M50" i="21"/>
  <c r="N62" i="21"/>
  <c r="N82" i="21"/>
  <c r="M46" i="21"/>
  <c r="G62" i="21"/>
  <c r="G82" i="21"/>
  <c r="N46" i="21"/>
  <c r="G50" i="21"/>
  <c r="O50" i="21"/>
  <c r="M58" i="21"/>
  <c r="N66" i="21"/>
  <c r="M78" i="21"/>
  <c r="I87" i="21"/>
  <c r="M96" i="21"/>
  <c r="M32" i="21"/>
  <c r="G46" i="21"/>
  <c r="O46" i="21"/>
  <c r="G66" i="21"/>
  <c r="J102" i="21"/>
  <c r="K102" i="21" s="1"/>
  <c r="M8" i="21"/>
  <c r="I50" i="21"/>
  <c r="G58" i="21"/>
  <c r="K87" i="21"/>
  <c r="G96" i="21"/>
  <c r="M40" i="21"/>
  <c r="O70" i="21"/>
  <c r="O101" i="21"/>
  <c r="K50" i="21"/>
  <c r="N54" i="21"/>
  <c r="N74" i="21"/>
  <c r="N92" i="21"/>
  <c r="G54" i="21"/>
  <c r="G74" i="21"/>
  <c r="G92" i="21"/>
  <c r="L42" i="21"/>
  <c r="I41" i="21"/>
  <c r="K32" i="21"/>
  <c r="G38" i="21"/>
  <c r="M29" i="21"/>
  <c r="G35" i="21"/>
  <c r="O35" i="21"/>
  <c r="G40" i="21"/>
  <c r="G32" i="21"/>
  <c r="G21" i="21"/>
  <c r="K25" i="21"/>
  <c r="H26" i="21"/>
  <c r="G8" i="21"/>
  <c r="O8" i="21"/>
  <c r="O17" i="21"/>
  <c r="F26" i="21"/>
  <c r="F42" i="21" s="1"/>
  <c r="I13" i="21"/>
  <c r="G25" i="21"/>
  <c r="I50" i="18"/>
  <c r="G50" i="18"/>
  <c r="S59" i="18"/>
  <c r="Q50" i="18"/>
  <c r="P50" i="18"/>
  <c r="S55" i="18"/>
  <c r="E50" i="18"/>
  <c r="F50" i="18"/>
  <c r="D50" i="18"/>
  <c r="T55" i="18"/>
  <c r="U55" i="18"/>
  <c r="H50" i="18"/>
  <c r="R50" i="18"/>
  <c r="T17" i="18"/>
  <c r="T12" i="18"/>
  <c r="U17" i="18"/>
  <c r="U12" i="18"/>
  <c r="S12" i="18"/>
  <c r="S17" i="18"/>
  <c r="J246" i="17"/>
  <c r="L235" i="17"/>
  <c r="L246" i="17" s="1"/>
  <c r="J241" i="17"/>
  <c r="H14" i="24" l="1"/>
  <c r="N14" i="24"/>
  <c r="F14" i="24"/>
  <c r="J14" i="24"/>
  <c r="L14" i="24"/>
  <c r="J15" i="24"/>
  <c r="E15" i="24"/>
  <c r="D39" i="23"/>
  <c r="F39" i="23" s="1"/>
  <c r="F32" i="23"/>
  <c r="L17" i="23"/>
  <c r="N16" i="23"/>
  <c r="L16" i="23"/>
  <c r="J16" i="23"/>
  <c r="N11" i="23"/>
  <c r="E17" i="23"/>
  <c r="F11" i="23"/>
  <c r="J11" i="23"/>
  <c r="J17" i="22"/>
  <c r="H17" i="22"/>
  <c r="J119" i="21"/>
  <c r="E119" i="21"/>
  <c r="I119" i="21"/>
  <c r="I171" i="21"/>
  <c r="K184" i="21"/>
  <c r="O102" i="21"/>
  <c r="M171" i="21"/>
  <c r="O200" i="21"/>
  <c r="G41" i="21"/>
  <c r="G184" i="21"/>
  <c r="K171" i="21"/>
  <c r="I26" i="21"/>
  <c r="G200" i="21"/>
  <c r="I184" i="21"/>
  <c r="L119" i="21"/>
  <c r="M119" i="21" s="1"/>
  <c r="I118" i="21"/>
  <c r="N184" i="21"/>
  <c r="O184" i="21" s="1"/>
  <c r="I200" i="21"/>
  <c r="G171" i="21"/>
  <c r="K202" i="21"/>
  <c r="I102" i="21"/>
  <c r="M118" i="21"/>
  <c r="J185" i="21"/>
  <c r="K185" i="21" s="1"/>
  <c r="H185" i="21"/>
  <c r="I185" i="21" s="1"/>
  <c r="M202" i="21"/>
  <c r="I202" i="21"/>
  <c r="G202" i="21"/>
  <c r="O123" i="21"/>
  <c r="O171" i="21" s="1"/>
  <c r="N171" i="21"/>
  <c r="N185" i="21" s="1"/>
  <c r="O185" i="21" s="1"/>
  <c r="M185" i="21"/>
  <c r="F185" i="21"/>
  <c r="G185" i="21" s="1"/>
  <c r="F119" i="21"/>
  <c r="O118" i="21"/>
  <c r="G118" i="21"/>
  <c r="N118" i="21"/>
  <c r="K118" i="21"/>
  <c r="K119" i="21"/>
  <c r="N102" i="21"/>
  <c r="G26" i="21"/>
  <c r="O26" i="21"/>
  <c r="J42" i="21"/>
  <c r="K42" i="21" s="1"/>
  <c r="H42" i="21"/>
  <c r="I42" i="21" s="1"/>
  <c r="G42" i="21"/>
  <c r="K227" i="17"/>
  <c r="I227" i="17"/>
  <c r="H227" i="17"/>
  <c r="G227" i="17"/>
  <c r="F227" i="17"/>
  <c r="E227" i="17"/>
  <c r="L225" i="17"/>
  <c r="J225" i="17"/>
  <c r="L224" i="17"/>
  <c r="J224" i="17"/>
  <c r="K223" i="17"/>
  <c r="I223" i="17"/>
  <c r="H223" i="17"/>
  <c r="G223" i="17"/>
  <c r="F223" i="17"/>
  <c r="E223" i="17"/>
  <c r="L223" i="17" s="1"/>
  <c r="L221" i="17"/>
  <c r="J221" i="17"/>
  <c r="L220" i="17"/>
  <c r="J220" i="17"/>
  <c r="K219" i="17"/>
  <c r="L219" i="17" s="1"/>
  <c r="I219" i="17"/>
  <c r="H219" i="17"/>
  <c r="G219" i="17"/>
  <c r="G228" i="17" s="1"/>
  <c r="F219" i="17"/>
  <c r="E219" i="17"/>
  <c r="J219" i="17" s="1"/>
  <c r="L217" i="17"/>
  <c r="J217" i="17"/>
  <c r="L216" i="17"/>
  <c r="J216" i="17"/>
  <c r="K215" i="17"/>
  <c r="K228" i="17" s="1"/>
  <c r="J215" i="17"/>
  <c r="I215" i="17"/>
  <c r="H215" i="17"/>
  <c r="G215" i="17"/>
  <c r="F215" i="17"/>
  <c r="E215" i="17"/>
  <c r="L213" i="17"/>
  <c r="J213" i="17"/>
  <c r="L212" i="17"/>
  <c r="J212" i="17"/>
  <c r="K210" i="17"/>
  <c r="I210" i="17"/>
  <c r="H210" i="17"/>
  <c r="G210" i="17"/>
  <c r="F210" i="17"/>
  <c r="E210" i="17"/>
  <c r="L210" i="17" s="1"/>
  <c r="L208" i="17"/>
  <c r="J208" i="17"/>
  <c r="L207" i="17"/>
  <c r="J207" i="17"/>
  <c r="L206" i="17"/>
  <c r="J206" i="17"/>
  <c r="L205" i="17"/>
  <c r="J205" i="17"/>
  <c r="K204" i="17"/>
  <c r="I204" i="17"/>
  <c r="H204" i="17"/>
  <c r="G204" i="17"/>
  <c r="F204" i="17"/>
  <c r="E204" i="17"/>
  <c r="L204" i="17" s="1"/>
  <c r="L202" i="17"/>
  <c r="J202" i="17"/>
  <c r="L201" i="17"/>
  <c r="J201" i="17"/>
  <c r="L200" i="17"/>
  <c r="J200" i="17"/>
  <c r="L199" i="17"/>
  <c r="K199" i="17"/>
  <c r="I199" i="17"/>
  <c r="H199" i="17"/>
  <c r="G199" i="17"/>
  <c r="F199" i="17"/>
  <c r="E199" i="17"/>
  <c r="L197" i="17"/>
  <c r="J197" i="17"/>
  <c r="L196" i="17"/>
  <c r="J196" i="17"/>
  <c r="L195" i="17"/>
  <c r="J195" i="17"/>
  <c r="L194" i="17"/>
  <c r="J194" i="17"/>
  <c r="K193" i="17"/>
  <c r="L193" i="17" s="1"/>
  <c r="I193" i="17"/>
  <c r="H193" i="17"/>
  <c r="G193" i="17"/>
  <c r="F193" i="17"/>
  <c r="E193" i="17"/>
  <c r="J193" i="17" s="1"/>
  <c r="L191" i="17"/>
  <c r="J191" i="17"/>
  <c r="L190" i="17"/>
  <c r="J190" i="17"/>
  <c r="L189" i="17"/>
  <c r="J189" i="17"/>
  <c r="L188" i="17"/>
  <c r="J188" i="17"/>
  <c r="L187" i="17"/>
  <c r="K187" i="17"/>
  <c r="I187" i="17"/>
  <c r="H187" i="17"/>
  <c r="G187" i="17"/>
  <c r="F187" i="17"/>
  <c r="E187" i="17"/>
  <c r="L185" i="17"/>
  <c r="J185" i="17"/>
  <c r="L184" i="17"/>
  <c r="J184" i="17"/>
  <c r="L183" i="17"/>
  <c r="J183" i="17"/>
  <c r="L182" i="17"/>
  <c r="K182" i="17"/>
  <c r="I182" i="17"/>
  <c r="H182" i="17"/>
  <c r="G182" i="17"/>
  <c r="F182" i="17"/>
  <c r="E182" i="17"/>
  <c r="J182" i="17" s="1"/>
  <c r="L180" i="17"/>
  <c r="J180" i="17"/>
  <c r="L179" i="17"/>
  <c r="J179" i="17"/>
  <c r="L178" i="17"/>
  <c r="J178" i="17"/>
  <c r="L177" i="17"/>
  <c r="J177" i="17"/>
  <c r="L176" i="17"/>
  <c r="K176" i="17"/>
  <c r="I176" i="17"/>
  <c r="H176" i="17"/>
  <c r="G176" i="17"/>
  <c r="F176" i="17"/>
  <c r="E176" i="17"/>
  <c r="J176" i="17" s="1"/>
  <c r="L174" i="17"/>
  <c r="J174" i="17"/>
  <c r="L173" i="17"/>
  <c r="J173" i="17"/>
  <c r="L172" i="17"/>
  <c r="J172" i="17"/>
  <c r="K171" i="17"/>
  <c r="I171" i="17"/>
  <c r="J171" i="17" s="1"/>
  <c r="H171" i="17"/>
  <c r="G171" i="17"/>
  <c r="F171" i="17"/>
  <c r="E171" i="17"/>
  <c r="L171" i="17" s="1"/>
  <c r="L169" i="17"/>
  <c r="J169" i="17"/>
  <c r="L168" i="17"/>
  <c r="J168" i="17"/>
  <c r="L167" i="17"/>
  <c r="J167" i="17"/>
  <c r="L166" i="17"/>
  <c r="J166" i="17"/>
  <c r="K165" i="17"/>
  <c r="I165" i="17"/>
  <c r="H165" i="17"/>
  <c r="G165" i="17"/>
  <c r="F165" i="17"/>
  <c r="E165" i="17"/>
  <c r="L163" i="17"/>
  <c r="J163" i="17"/>
  <c r="L162" i="17"/>
  <c r="J162" i="17"/>
  <c r="L161" i="17"/>
  <c r="J161" i="17"/>
  <c r="L160" i="17"/>
  <c r="J160" i="17"/>
  <c r="K159" i="17"/>
  <c r="J159" i="17"/>
  <c r="I159" i="17"/>
  <c r="H159" i="17"/>
  <c r="G159" i="17"/>
  <c r="F159" i="17"/>
  <c r="E159" i="17"/>
  <c r="L159" i="17" s="1"/>
  <c r="L157" i="17"/>
  <c r="J157" i="17"/>
  <c r="L156" i="17"/>
  <c r="J156" i="17"/>
  <c r="L155" i="17"/>
  <c r="J155" i="17"/>
  <c r="L154" i="17"/>
  <c r="J154" i="17"/>
  <c r="K153" i="17"/>
  <c r="I153" i="17"/>
  <c r="J153" i="17" s="1"/>
  <c r="H153" i="17"/>
  <c r="G153" i="17"/>
  <c r="F153" i="17"/>
  <c r="F211" i="17" s="1"/>
  <c r="E153" i="17"/>
  <c r="L151" i="17"/>
  <c r="J151" i="17"/>
  <c r="L150" i="17"/>
  <c r="J150" i="17"/>
  <c r="L149" i="17"/>
  <c r="J149" i="17"/>
  <c r="K146" i="17"/>
  <c r="I146" i="17"/>
  <c r="H146" i="17"/>
  <c r="G146" i="17"/>
  <c r="F146" i="17"/>
  <c r="E146" i="17"/>
  <c r="L145" i="17"/>
  <c r="E145" i="17"/>
  <c r="J145" i="17" s="1"/>
  <c r="E144" i="17"/>
  <c r="J144" i="17" s="1"/>
  <c r="E143" i="17"/>
  <c r="L143" i="17" s="1"/>
  <c r="K142" i="17"/>
  <c r="I142" i="17"/>
  <c r="H142" i="17"/>
  <c r="G142" i="17"/>
  <c r="E142" i="17" s="1"/>
  <c r="J142" i="17" s="1"/>
  <c r="F142" i="17"/>
  <c r="E141" i="17"/>
  <c r="E140" i="17"/>
  <c r="L140" i="17" s="1"/>
  <c r="E139" i="17"/>
  <c r="L139" i="17" s="1"/>
  <c r="K138" i="17"/>
  <c r="I138" i="17"/>
  <c r="H138" i="17"/>
  <c r="G138" i="17"/>
  <c r="F138" i="17"/>
  <c r="E138" i="17"/>
  <c r="E137" i="17"/>
  <c r="E136" i="17"/>
  <c r="L136" i="17" s="1"/>
  <c r="L135" i="17"/>
  <c r="E135" i="17"/>
  <c r="J135" i="17" s="1"/>
  <c r="K134" i="17"/>
  <c r="I134" i="17"/>
  <c r="H134" i="17"/>
  <c r="G134" i="17"/>
  <c r="F134" i="17"/>
  <c r="E134" i="17" s="1"/>
  <c r="E133" i="17"/>
  <c r="E132" i="17"/>
  <c r="L132" i="17" s="1"/>
  <c r="E131" i="17"/>
  <c r="L131" i="17" s="1"/>
  <c r="K130" i="17"/>
  <c r="I130" i="17"/>
  <c r="I147" i="17" s="1"/>
  <c r="H130" i="17"/>
  <c r="H147" i="17" s="1"/>
  <c r="G130" i="17"/>
  <c r="G147" i="17" s="1"/>
  <c r="F130" i="17"/>
  <c r="E129" i="17"/>
  <c r="E128" i="17"/>
  <c r="J128" i="17" s="1"/>
  <c r="E127" i="17"/>
  <c r="J127" i="17" s="1"/>
  <c r="K125" i="17"/>
  <c r="I125" i="17"/>
  <c r="H125" i="17"/>
  <c r="G125" i="17"/>
  <c r="F125" i="17"/>
  <c r="E125" i="17" s="1"/>
  <c r="L125" i="17" s="1"/>
  <c r="E124" i="17"/>
  <c r="E123" i="17"/>
  <c r="E122" i="17"/>
  <c r="L122" i="17" s="1"/>
  <c r="E121" i="17"/>
  <c r="J121" i="17" s="1"/>
  <c r="K120" i="17"/>
  <c r="I120" i="17"/>
  <c r="H120" i="17"/>
  <c r="G120" i="17"/>
  <c r="F120" i="17"/>
  <c r="E120" i="17"/>
  <c r="E119" i="17"/>
  <c r="E118" i="17"/>
  <c r="J118" i="17" s="1"/>
  <c r="E117" i="17"/>
  <c r="L117" i="17" s="1"/>
  <c r="E116" i="17"/>
  <c r="J116" i="17" s="1"/>
  <c r="E115" i="17"/>
  <c r="L115" i="17" s="1"/>
  <c r="K114" i="17"/>
  <c r="I114" i="17"/>
  <c r="H114" i="17"/>
  <c r="G114" i="17"/>
  <c r="F114" i="17"/>
  <c r="E114" i="17" s="1"/>
  <c r="L113" i="17"/>
  <c r="E113" i="17"/>
  <c r="J113" i="17" s="1"/>
  <c r="E112" i="17"/>
  <c r="J112" i="17" s="1"/>
  <c r="E111" i="17"/>
  <c r="J111" i="17" s="1"/>
  <c r="E110" i="17"/>
  <c r="L110" i="17" s="1"/>
  <c r="E109" i="17"/>
  <c r="J109" i="17" s="1"/>
  <c r="K108" i="17"/>
  <c r="I108" i="17"/>
  <c r="H108" i="17"/>
  <c r="G108" i="17"/>
  <c r="F108" i="17"/>
  <c r="L107" i="17"/>
  <c r="E107" i="17"/>
  <c r="J107" i="17" s="1"/>
  <c r="E106" i="17"/>
  <c r="J106" i="17" s="1"/>
  <c r="E105" i="17"/>
  <c r="L105" i="17" s="1"/>
  <c r="E104" i="17"/>
  <c r="J104" i="17" s="1"/>
  <c r="E103" i="17"/>
  <c r="L103" i="17" s="1"/>
  <c r="K102" i="17"/>
  <c r="I102" i="17"/>
  <c r="H102" i="17"/>
  <c r="G102" i="17"/>
  <c r="F102" i="17"/>
  <c r="E102" i="17" s="1"/>
  <c r="E101" i="17"/>
  <c r="E100" i="17"/>
  <c r="L100" i="17" s="1"/>
  <c r="E99" i="17"/>
  <c r="J99" i="17" s="1"/>
  <c r="E98" i="17"/>
  <c r="L98" i="17" s="1"/>
  <c r="K97" i="17"/>
  <c r="I97" i="17"/>
  <c r="H97" i="17"/>
  <c r="G97" i="17"/>
  <c r="F97" i="17"/>
  <c r="E97" i="17" s="1"/>
  <c r="L96" i="17"/>
  <c r="E96" i="17"/>
  <c r="J96" i="17" s="1"/>
  <c r="E95" i="17"/>
  <c r="J95" i="17" s="1"/>
  <c r="L94" i="17"/>
  <c r="E94" i="17"/>
  <c r="J94" i="17" s="1"/>
  <c r="E93" i="17"/>
  <c r="J93" i="17" s="1"/>
  <c r="K92" i="17"/>
  <c r="I92" i="17"/>
  <c r="H92" i="17"/>
  <c r="G92" i="17"/>
  <c r="F92" i="17"/>
  <c r="L91" i="17"/>
  <c r="E91" i="17"/>
  <c r="J91" i="17" s="1"/>
  <c r="E90" i="17"/>
  <c r="L90" i="17" s="1"/>
  <c r="E89" i="17"/>
  <c r="J89" i="17" s="1"/>
  <c r="E88" i="17"/>
  <c r="L88" i="17" s="1"/>
  <c r="K87" i="17"/>
  <c r="I87" i="17"/>
  <c r="H87" i="17"/>
  <c r="G87" i="17"/>
  <c r="F87" i="17"/>
  <c r="E87" i="17" s="1"/>
  <c r="E86" i="17"/>
  <c r="E85" i="17"/>
  <c r="L85" i="17" s="1"/>
  <c r="E84" i="17"/>
  <c r="J84" i="17" s="1"/>
  <c r="E83" i="17"/>
  <c r="L83" i="17" s="1"/>
  <c r="K82" i="17"/>
  <c r="I82" i="17"/>
  <c r="H82" i="17"/>
  <c r="G82" i="17"/>
  <c r="F82" i="17"/>
  <c r="E82" i="17" s="1"/>
  <c r="E81" i="17"/>
  <c r="L80" i="17"/>
  <c r="J80" i="17"/>
  <c r="E80" i="17"/>
  <c r="L79" i="17"/>
  <c r="E79" i="17"/>
  <c r="J79" i="17" s="1"/>
  <c r="E78" i="17"/>
  <c r="J78" i="17" s="1"/>
  <c r="K77" i="17"/>
  <c r="I77" i="17"/>
  <c r="H77" i="17"/>
  <c r="G77" i="17"/>
  <c r="F77" i="17"/>
  <c r="E76" i="17"/>
  <c r="E75" i="17"/>
  <c r="L75" i="17" s="1"/>
  <c r="E74" i="17"/>
  <c r="J74" i="17" s="1"/>
  <c r="E73" i="17"/>
  <c r="L73" i="17" s="1"/>
  <c r="K72" i="17"/>
  <c r="I72" i="17"/>
  <c r="H72" i="17"/>
  <c r="G72" i="17"/>
  <c r="F72" i="17"/>
  <c r="E72" i="17" s="1"/>
  <c r="E71" i="17"/>
  <c r="E70" i="17"/>
  <c r="L70" i="17" s="1"/>
  <c r="E69" i="17"/>
  <c r="J69" i="17" s="1"/>
  <c r="E68" i="17"/>
  <c r="L68" i="17" s="1"/>
  <c r="K67" i="17"/>
  <c r="I67" i="17"/>
  <c r="H67" i="17"/>
  <c r="G67" i="17"/>
  <c r="F67" i="17"/>
  <c r="E67" i="17" s="1"/>
  <c r="E66" i="17"/>
  <c r="E65" i="17"/>
  <c r="J65" i="17" s="1"/>
  <c r="L64" i="17"/>
  <c r="E64" i="17"/>
  <c r="J64" i="17" s="1"/>
  <c r="E63" i="17"/>
  <c r="L63" i="17" s="1"/>
  <c r="K62" i="17"/>
  <c r="I62" i="17"/>
  <c r="H62" i="17"/>
  <c r="G62" i="17"/>
  <c r="F62" i="17"/>
  <c r="E62" i="17" s="1"/>
  <c r="E61" i="17"/>
  <c r="E60" i="17"/>
  <c r="L60" i="17" s="1"/>
  <c r="E59" i="17"/>
  <c r="J59" i="17" s="1"/>
  <c r="E58" i="17"/>
  <c r="L58" i="17" s="1"/>
  <c r="K57" i="17"/>
  <c r="I57" i="17"/>
  <c r="H57" i="17"/>
  <c r="G57" i="17"/>
  <c r="F57" i="17"/>
  <c r="E57" i="17" s="1"/>
  <c r="E56" i="17"/>
  <c r="E55" i="17"/>
  <c r="L55" i="17" s="1"/>
  <c r="E54" i="17"/>
  <c r="J54" i="17" s="1"/>
  <c r="K50" i="17"/>
  <c r="I50" i="17"/>
  <c r="H50" i="17"/>
  <c r="G50" i="17"/>
  <c r="F50" i="17"/>
  <c r="E49" i="17"/>
  <c r="E48" i="17"/>
  <c r="L48" i="17" s="1"/>
  <c r="K47" i="17"/>
  <c r="I47" i="17"/>
  <c r="H47" i="17"/>
  <c r="G47" i="17"/>
  <c r="F47" i="17"/>
  <c r="E46" i="17"/>
  <c r="E45" i="17"/>
  <c r="L45" i="17" s="1"/>
  <c r="E44" i="17"/>
  <c r="K43" i="17"/>
  <c r="I43" i="17"/>
  <c r="H43" i="17"/>
  <c r="G43" i="17"/>
  <c r="F43" i="17"/>
  <c r="E42" i="17"/>
  <c r="E41" i="17"/>
  <c r="J41" i="17" s="1"/>
  <c r="E40" i="17"/>
  <c r="J40" i="17" s="1"/>
  <c r="K39" i="17"/>
  <c r="K51" i="17" s="1"/>
  <c r="I39" i="17"/>
  <c r="I51" i="17" s="1"/>
  <c r="H39" i="17"/>
  <c r="H51" i="17" s="1"/>
  <c r="G39" i="17"/>
  <c r="F39" i="17"/>
  <c r="E38" i="17"/>
  <c r="E37" i="17"/>
  <c r="E36" i="17"/>
  <c r="K34" i="17"/>
  <c r="I34" i="17"/>
  <c r="H34" i="17"/>
  <c r="G34" i="17"/>
  <c r="F34" i="17"/>
  <c r="E33" i="17"/>
  <c r="E32" i="17"/>
  <c r="L32" i="17" s="1"/>
  <c r="E31" i="17"/>
  <c r="L31" i="17" s="1"/>
  <c r="E30" i="17"/>
  <c r="K29" i="17"/>
  <c r="I29" i="17"/>
  <c r="H29" i="17"/>
  <c r="G29" i="17"/>
  <c r="F29" i="17"/>
  <c r="E28" i="17"/>
  <c r="E27" i="17"/>
  <c r="L27" i="17" s="1"/>
  <c r="E26" i="17"/>
  <c r="L26" i="17" s="1"/>
  <c r="E25" i="17"/>
  <c r="K24" i="17"/>
  <c r="I24" i="17"/>
  <c r="H24" i="17"/>
  <c r="G24" i="17"/>
  <c r="F24" i="17"/>
  <c r="E23" i="17"/>
  <c r="E22" i="17"/>
  <c r="J22" i="17" s="1"/>
  <c r="E21" i="17"/>
  <c r="L21" i="17" s="1"/>
  <c r="E20" i="17"/>
  <c r="E19" i="17"/>
  <c r="E18" i="17"/>
  <c r="K17" i="17"/>
  <c r="I17" i="17"/>
  <c r="H17" i="17"/>
  <c r="G17" i="17"/>
  <c r="F17" i="17"/>
  <c r="E16" i="17"/>
  <c r="E15" i="17"/>
  <c r="L15" i="17" s="1"/>
  <c r="E14" i="17"/>
  <c r="L14" i="17" s="1"/>
  <c r="E13" i="17"/>
  <c r="L13" i="17" s="1"/>
  <c r="E12" i="17"/>
  <c r="L12" i="17" s="1"/>
  <c r="K11" i="17"/>
  <c r="I11" i="17"/>
  <c r="H11" i="17"/>
  <c r="G11" i="17"/>
  <c r="F11" i="17"/>
  <c r="E10" i="17"/>
  <c r="E9" i="17"/>
  <c r="L9" i="17" s="1"/>
  <c r="E8" i="17"/>
  <c r="J8" i="17" s="1"/>
  <c r="E7" i="17"/>
  <c r="J7" i="17" s="1"/>
  <c r="F15" i="24" l="1"/>
  <c r="H15" i="24"/>
  <c r="L15" i="24"/>
  <c r="N15" i="24"/>
  <c r="F17" i="23"/>
  <c r="N17" i="23"/>
  <c r="J17" i="23"/>
  <c r="H17" i="23"/>
  <c r="O119" i="21"/>
  <c r="G119" i="21"/>
  <c r="N119" i="21"/>
  <c r="O42" i="21"/>
  <c r="L109" i="17"/>
  <c r="L144" i="17"/>
  <c r="J55" i="17"/>
  <c r="J58" i="17"/>
  <c r="J85" i="17"/>
  <c r="L99" i="17"/>
  <c r="J131" i="17"/>
  <c r="J68" i="17"/>
  <c r="J140" i="17"/>
  <c r="L89" i="17"/>
  <c r="L111" i="17"/>
  <c r="L84" i="17"/>
  <c r="L69" i="17"/>
  <c r="J122" i="17"/>
  <c r="L138" i="17"/>
  <c r="L95" i="17"/>
  <c r="J110" i="17"/>
  <c r="J105" i="17"/>
  <c r="J82" i="17"/>
  <c r="L82" i="17"/>
  <c r="J62" i="17"/>
  <c r="L62" i="17"/>
  <c r="K126" i="17"/>
  <c r="H126" i="17"/>
  <c r="H148" i="17" s="1"/>
  <c r="E29" i="17"/>
  <c r="I126" i="17"/>
  <c r="I148" i="17" s="1"/>
  <c r="J60" i="17"/>
  <c r="E77" i="17"/>
  <c r="E92" i="17"/>
  <c r="L92" i="17" s="1"/>
  <c r="J103" i="17"/>
  <c r="J115" i="17"/>
  <c r="L142" i="17"/>
  <c r="J227" i="17"/>
  <c r="L65" i="17"/>
  <c r="L78" i="17"/>
  <c r="I211" i="17"/>
  <c r="I35" i="17"/>
  <c r="K147" i="17"/>
  <c r="K211" i="17"/>
  <c r="L165" i="17"/>
  <c r="J199" i="17"/>
  <c r="L120" i="17"/>
  <c r="L146" i="17"/>
  <c r="J73" i="17"/>
  <c r="J88" i="17"/>
  <c r="E108" i="17"/>
  <c r="L108" i="17" s="1"/>
  <c r="L116" i="17"/>
  <c r="H228" i="17"/>
  <c r="H229" i="17" s="1"/>
  <c r="J223" i="17"/>
  <c r="L93" i="17"/>
  <c r="L112" i="17"/>
  <c r="L215" i="17"/>
  <c r="E130" i="17"/>
  <c r="L130" i="17" s="1"/>
  <c r="J138" i="17"/>
  <c r="J146" i="17"/>
  <c r="L153" i="17"/>
  <c r="L211" i="17" s="1"/>
  <c r="J187" i="17"/>
  <c r="I228" i="17"/>
  <c r="I229" i="17" s="1"/>
  <c r="F228" i="17"/>
  <c r="F229" i="17" s="1"/>
  <c r="G211" i="17"/>
  <c r="G229" i="17" s="1"/>
  <c r="J98" i="17"/>
  <c r="L118" i="17"/>
  <c r="K229" i="17"/>
  <c r="G126" i="17"/>
  <c r="G148" i="17" s="1"/>
  <c r="L59" i="17"/>
  <c r="J75" i="17"/>
  <c r="L106" i="17"/>
  <c r="H211" i="17"/>
  <c r="J165" i="17"/>
  <c r="L227" i="17"/>
  <c r="E228" i="17"/>
  <c r="E211" i="17"/>
  <c r="J204" i="17"/>
  <c r="J210" i="17"/>
  <c r="L134" i="17"/>
  <c r="J134" i="17"/>
  <c r="J130" i="17"/>
  <c r="J143" i="17"/>
  <c r="J139" i="17"/>
  <c r="F147" i="17"/>
  <c r="J136" i="17"/>
  <c r="J132" i="17"/>
  <c r="L77" i="17"/>
  <c r="J77" i="17"/>
  <c r="J97" i="17"/>
  <c r="L97" i="17"/>
  <c r="J67" i="17"/>
  <c r="L67" i="17"/>
  <c r="L102" i="17"/>
  <c r="J102" i="17"/>
  <c r="J108" i="17"/>
  <c r="J114" i="17"/>
  <c r="L114" i="17"/>
  <c r="L72" i="17"/>
  <c r="J72" i="17"/>
  <c r="J87" i="17"/>
  <c r="L87" i="17"/>
  <c r="L57" i="17"/>
  <c r="J57" i="17"/>
  <c r="J63" i="17"/>
  <c r="J70" i="17"/>
  <c r="L74" i="17"/>
  <c r="J83" i="17"/>
  <c r="J90" i="17"/>
  <c r="J100" i="17"/>
  <c r="L104" i="17"/>
  <c r="J117" i="17"/>
  <c r="L121" i="17"/>
  <c r="F126" i="17"/>
  <c r="L54" i="17"/>
  <c r="J120" i="17"/>
  <c r="J125" i="17"/>
  <c r="E24" i="17"/>
  <c r="J31" i="17"/>
  <c r="G51" i="17"/>
  <c r="L8" i="17"/>
  <c r="L22" i="17"/>
  <c r="E47" i="17"/>
  <c r="G35" i="17"/>
  <c r="E39" i="17"/>
  <c r="H35" i="17"/>
  <c r="H52" i="17" s="1"/>
  <c r="I52" i="17"/>
  <c r="J26" i="17"/>
  <c r="J32" i="17"/>
  <c r="E17" i="17"/>
  <c r="J21" i="17"/>
  <c r="J27" i="17"/>
  <c r="E50" i="17"/>
  <c r="J13" i="17"/>
  <c r="E34" i="17"/>
  <c r="L41" i="17"/>
  <c r="F35" i="17"/>
  <c r="K35" i="17"/>
  <c r="K52" i="17" s="1"/>
  <c r="F51" i="17"/>
  <c r="F52" i="17" s="1"/>
  <c r="J37" i="17"/>
  <c r="E43" i="17"/>
  <c r="L44" i="17"/>
  <c r="L40" i="17"/>
  <c r="J48" i="17"/>
  <c r="J44" i="17"/>
  <c r="L37" i="17"/>
  <c r="J45" i="17"/>
  <c r="J9" i="17"/>
  <c r="J14" i="17"/>
  <c r="J12" i="17"/>
  <c r="L7" i="17"/>
  <c r="E11" i="17"/>
  <c r="J15" i="17"/>
  <c r="J25" i="17"/>
  <c r="J30" i="17"/>
  <c r="L25" i="17"/>
  <c r="L30" i="17"/>
  <c r="G66" i="16"/>
  <c r="I63" i="16"/>
  <c r="H63" i="16"/>
  <c r="G63" i="16"/>
  <c r="F63" i="16"/>
  <c r="E63" i="16"/>
  <c r="J62" i="16"/>
  <c r="J61" i="16"/>
  <c r="J60" i="16"/>
  <c r="N59" i="16"/>
  <c r="M59" i="16"/>
  <c r="L59" i="16"/>
  <c r="K59" i="16"/>
  <c r="H59" i="16"/>
  <c r="F59" i="16"/>
  <c r="E59" i="16"/>
  <c r="N58" i="16"/>
  <c r="M58" i="16"/>
  <c r="L58" i="16"/>
  <c r="K58" i="16"/>
  <c r="H58" i="16"/>
  <c r="G58" i="16"/>
  <c r="G59" i="16" s="1"/>
  <c r="J59" i="16" s="1"/>
  <c r="F58" i="16"/>
  <c r="E58" i="16"/>
  <c r="J57" i="16"/>
  <c r="I57" i="16"/>
  <c r="J56" i="16"/>
  <c r="J58" i="16" s="1"/>
  <c r="I56" i="16"/>
  <c r="J55" i="16"/>
  <c r="I55" i="16"/>
  <c r="J54" i="16"/>
  <c r="I54" i="16"/>
  <c r="I58" i="16" s="1"/>
  <c r="I59" i="16" s="1"/>
  <c r="N53" i="16"/>
  <c r="M53" i="16"/>
  <c r="L53" i="16"/>
  <c r="K53" i="16"/>
  <c r="H53" i="16"/>
  <c r="G53" i="16"/>
  <c r="F53" i="16"/>
  <c r="E53" i="16"/>
  <c r="J52" i="16"/>
  <c r="I52" i="16"/>
  <c r="J51" i="16"/>
  <c r="I51" i="16"/>
  <c r="J50" i="16"/>
  <c r="I50" i="16"/>
  <c r="I49" i="16"/>
  <c r="J48" i="16"/>
  <c r="I48" i="16"/>
  <c r="J47" i="16"/>
  <c r="I47" i="16"/>
  <c r="J46" i="16"/>
  <c r="I46" i="16"/>
  <c r="J45" i="16"/>
  <c r="I45" i="16"/>
  <c r="J44" i="16"/>
  <c r="I44" i="16"/>
  <c r="J43" i="16"/>
  <c r="I43" i="16"/>
  <c r="J42" i="16"/>
  <c r="J53" i="16" s="1"/>
  <c r="I42" i="16"/>
  <c r="I53" i="16" s="1"/>
  <c r="G41" i="16"/>
  <c r="J41" i="16" s="1"/>
  <c r="F41" i="16"/>
  <c r="E41" i="16"/>
  <c r="J40" i="16"/>
  <c r="I40" i="16"/>
  <c r="I41" i="16" s="1"/>
  <c r="H40" i="16"/>
  <c r="H41" i="16" s="1"/>
  <c r="G40" i="16"/>
  <c r="F40" i="16"/>
  <c r="E40" i="16"/>
  <c r="J39" i="16"/>
  <c r="I39" i="16"/>
  <c r="J38" i="16"/>
  <c r="I38" i="16"/>
  <c r="J37" i="16"/>
  <c r="I37" i="16"/>
  <c r="J36" i="16"/>
  <c r="I36" i="16"/>
  <c r="J35" i="16"/>
  <c r="I35" i="16"/>
  <c r="J34" i="16"/>
  <c r="H34" i="16"/>
  <c r="G34" i="16"/>
  <c r="F34" i="16"/>
  <c r="E34" i="16"/>
  <c r="J33" i="16"/>
  <c r="I33" i="16"/>
  <c r="J32" i="16"/>
  <c r="I32" i="16"/>
  <c r="J31" i="16"/>
  <c r="I31" i="16"/>
  <c r="J30" i="16"/>
  <c r="I30" i="16"/>
  <c r="J29" i="16"/>
  <c r="I29" i="16"/>
  <c r="J28" i="16"/>
  <c r="I28" i="16"/>
  <c r="J27" i="16"/>
  <c r="I27" i="16"/>
  <c r="J26" i="16"/>
  <c r="I26" i="16"/>
  <c r="J25" i="16"/>
  <c r="I25" i="16"/>
  <c r="J24" i="16"/>
  <c r="I24" i="16"/>
  <c r="J23" i="16"/>
  <c r="I23" i="16"/>
  <c r="I22" i="16"/>
  <c r="J21" i="16"/>
  <c r="I21" i="16"/>
  <c r="J20" i="16"/>
  <c r="I20" i="16"/>
  <c r="I34" i="16" s="1"/>
  <c r="I18" i="16"/>
  <c r="H18" i="16"/>
  <c r="H19" i="16" s="1"/>
  <c r="G18" i="16"/>
  <c r="F18" i="16"/>
  <c r="E18" i="16"/>
  <c r="J17" i="16"/>
  <c r="J16" i="16"/>
  <c r="J15" i="16"/>
  <c r="J14" i="16"/>
  <c r="I13" i="16"/>
  <c r="I19" i="16" s="1"/>
  <c r="H13" i="16"/>
  <c r="G13" i="16"/>
  <c r="F13" i="16"/>
  <c r="E13" i="16"/>
  <c r="J12" i="16"/>
  <c r="J11" i="16"/>
  <c r="J10" i="16"/>
  <c r="J9" i="16"/>
  <c r="J8" i="16"/>
  <c r="J6" i="16"/>
  <c r="J5" i="16"/>
  <c r="N22" i="11"/>
  <c r="N15" i="11"/>
  <c r="M15" i="11"/>
  <c r="N13" i="11"/>
  <c r="M13" i="11"/>
  <c r="N12" i="11"/>
  <c r="M12" i="11"/>
  <c r="N11" i="11"/>
  <c r="M11" i="11"/>
  <c r="N10" i="11"/>
  <c r="M10" i="11"/>
  <c r="O16" i="10"/>
  <c r="N16" i="10"/>
  <c r="M16" i="10"/>
  <c r="L16" i="10"/>
  <c r="O15" i="10"/>
  <c r="N15" i="10"/>
  <c r="M15" i="10"/>
  <c r="L15" i="10"/>
  <c r="O14" i="10"/>
  <c r="N14" i="10"/>
  <c r="M14" i="10"/>
  <c r="L14" i="10"/>
  <c r="O13" i="10"/>
  <c r="N13" i="10"/>
  <c r="M13" i="10"/>
  <c r="L13" i="10"/>
  <c r="O12" i="10"/>
  <c r="N12" i="10"/>
  <c r="M12" i="10"/>
  <c r="L12" i="10"/>
  <c r="O11" i="10"/>
  <c r="N11" i="10"/>
  <c r="M11" i="10"/>
  <c r="L11" i="10"/>
  <c r="K22" i="9"/>
  <c r="K15" i="9"/>
  <c r="K14" i="9"/>
  <c r="K13" i="9"/>
  <c r="K12" i="9"/>
  <c r="K11" i="9"/>
  <c r="K10" i="9"/>
  <c r="K9" i="9"/>
  <c r="K8" i="9"/>
  <c r="K7" i="9"/>
  <c r="K6" i="9"/>
  <c r="J92" i="17" l="1"/>
  <c r="G52" i="17"/>
  <c r="K148" i="17"/>
  <c r="E126" i="17"/>
  <c r="L126" i="17" s="1"/>
  <c r="J211" i="17"/>
  <c r="J228" i="17"/>
  <c r="E229" i="17"/>
  <c r="L228" i="17"/>
  <c r="F148" i="17"/>
  <c r="E147" i="17"/>
  <c r="E35" i="17"/>
  <c r="E51" i="17"/>
  <c r="E19" i="16"/>
  <c r="F19" i="16"/>
  <c r="G19" i="16"/>
  <c r="R28" i="8"/>
  <c r="Q28" i="8"/>
  <c r="P28" i="8"/>
  <c r="O28" i="8"/>
  <c r="N28" i="8"/>
  <c r="M28" i="8"/>
  <c r="L28" i="8"/>
  <c r="K28" i="8"/>
  <c r="J28" i="8"/>
  <c r="I28" i="8"/>
  <c r="H28" i="8"/>
  <c r="G28" i="8"/>
  <c r="F28" i="8"/>
  <c r="E28" i="8"/>
  <c r="D28" i="8"/>
  <c r="C28" i="8"/>
  <c r="T27" i="8"/>
  <c r="T26" i="8"/>
  <c r="S26" i="8"/>
  <c r="T25" i="8"/>
  <c r="S25" i="8"/>
  <c r="S28" i="8" s="1"/>
  <c r="R24" i="8"/>
  <c r="Q24" i="8"/>
  <c r="P24" i="8"/>
  <c r="O24" i="8"/>
  <c r="N24" i="8"/>
  <c r="M24" i="8"/>
  <c r="L24" i="8"/>
  <c r="K24" i="8"/>
  <c r="J24" i="8"/>
  <c r="I24" i="8"/>
  <c r="H24" i="8"/>
  <c r="G24" i="8"/>
  <c r="F24" i="8"/>
  <c r="E24" i="8"/>
  <c r="D24" i="8"/>
  <c r="C24" i="8"/>
  <c r="R17" i="8"/>
  <c r="Q17" i="8"/>
  <c r="P17" i="8"/>
  <c r="O17" i="8"/>
  <c r="N17" i="8"/>
  <c r="M17" i="8"/>
  <c r="L17" i="8"/>
  <c r="K17" i="8"/>
  <c r="J17" i="8"/>
  <c r="I17" i="8"/>
  <c r="H17" i="8"/>
  <c r="G17" i="8"/>
  <c r="F17" i="8"/>
  <c r="E17" i="8"/>
  <c r="D17" i="8"/>
  <c r="C17" i="8"/>
  <c r="T16" i="8"/>
  <c r="S16" i="8"/>
  <c r="T15" i="8"/>
  <c r="S15" i="8"/>
  <c r="T14" i="8"/>
  <c r="S14" i="8"/>
  <c r="T13" i="8"/>
  <c r="S13" i="8"/>
  <c r="T12" i="8"/>
  <c r="S12" i="8"/>
  <c r="T11" i="8"/>
  <c r="S11" i="8"/>
  <c r="R10" i="8"/>
  <c r="Q10" i="8"/>
  <c r="P10" i="8"/>
  <c r="O10" i="8"/>
  <c r="N10" i="8"/>
  <c r="M10" i="8"/>
  <c r="L10" i="8"/>
  <c r="K10" i="8"/>
  <c r="J10" i="8"/>
  <c r="I10" i="8"/>
  <c r="H10" i="8"/>
  <c r="G10" i="8"/>
  <c r="F10" i="8"/>
  <c r="E10" i="8"/>
  <c r="D10" i="8"/>
  <c r="C10" i="8"/>
  <c r="T9" i="8"/>
  <c r="S9" i="8"/>
  <c r="T8" i="8"/>
  <c r="S8" i="8"/>
  <c r="T7" i="8"/>
  <c r="S7" i="8"/>
  <c r="T6" i="8"/>
  <c r="S6" i="8"/>
  <c r="C23" i="7"/>
  <c r="D23" i="7"/>
  <c r="E23" i="7"/>
  <c r="F23" i="7"/>
  <c r="G23" i="7"/>
  <c r="G16" i="7"/>
  <c r="F16" i="7"/>
  <c r="E16" i="7"/>
  <c r="D16" i="7"/>
  <c r="C16" i="7"/>
  <c r="G9" i="7"/>
  <c r="F9" i="7"/>
  <c r="E9" i="7"/>
  <c r="D9" i="7"/>
  <c r="C9" i="7"/>
  <c r="N23" i="6"/>
  <c r="N22" i="6"/>
  <c r="N21" i="6"/>
  <c r="N20" i="6"/>
  <c r="N19" i="6"/>
  <c r="N18" i="6"/>
  <c r="N11" i="6"/>
  <c r="N10" i="6"/>
  <c r="N9" i="6"/>
  <c r="N8" i="6"/>
  <c r="E38" i="4"/>
  <c r="E39" i="4"/>
  <c r="E40" i="4"/>
  <c r="E37" i="4"/>
  <c r="P26" i="4"/>
  <c r="O26" i="4"/>
  <c r="N25" i="4"/>
  <c r="M25" i="4"/>
  <c r="L25" i="4"/>
  <c r="K25" i="4"/>
  <c r="J25" i="4"/>
  <c r="I25" i="4"/>
  <c r="H25" i="4"/>
  <c r="G25" i="4"/>
  <c r="F25" i="4"/>
  <c r="E25" i="4"/>
  <c r="D25" i="4"/>
  <c r="C25" i="4"/>
  <c r="P24" i="4"/>
  <c r="O24" i="4"/>
  <c r="P23" i="4"/>
  <c r="O23" i="4"/>
  <c r="P22" i="4"/>
  <c r="O22" i="4"/>
  <c r="P21" i="4"/>
  <c r="O21" i="4"/>
  <c r="P20" i="4"/>
  <c r="O20" i="4"/>
  <c r="P19" i="4"/>
  <c r="P25" i="4" s="1"/>
  <c r="O19" i="4"/>
  <c r="O25" i="4" s="1"/>
  <c r="N18" i="4"/>
  <c r="M18" i="4"/>
  <c r="L18" i="4"/>
  <c r="K18" i="4"/>
  <c r="J18" i="4"/>
  <c r="I18" i="4"/>
  <c r="H18" i="4"/>
  <c r="G18" i="4"/>
  <c r="F18" i="4"/>
  <c r="E18" i="4"/>
  <c r="D18" i="4"/>
  <c r="C18" i="4"/>
  <c r="P17" i="4"/>
  <c r="O17" i="4"/>
  <c r="P16" i="4"/>
  <c r="O16" i="4"/>
  <c r="P15" i="4"/>
  <c r="O15" i="4"/>
  <c r="P14" i="4"/>
  <c r="O14" i="4"/>
  <c r="P13" i="4"/>
  <c r="O13" i="4"/>
  <c r="P12" i="4"/>
  <c r="P18" i="4" s="1"/>
  <c r="O12" i="4"/>
  <c r="O18" i="4" s="1"/>
  <c r="P11" i="4"/>
  <c r="N11" i="4"/>
  <c r="M11" i="4"/>
  <c r="L11" i="4"/>
  <c r="K11" i="4"/>
  <c r="J11" i="4"/>
  <c r="I11" i="4"/>
  <c r="H11" i="4"/>
  <c r="G11" i="4"/>
  <c r="F11" i="4"/>
  <c r="E11" i="4"/>
  <c r="D11" i="4"/>
  <c r="C11" i="4"/>
  <c r="P10" i="4"/>
  <c r="O10" i="4"/>
  <c r="P9" i="4"/>
  <c r="O9" i="4"/>
  <c r="O11" i="4" s="1"/>
  <c r="P8" i="4"/>
  <c r="O8" i="4"/>
  <c r="P7" i="4"/>
  <c r="O7" i="4"/>
  <c r="O24" i="2"/>
  <c r="N24" i="2"/>
  <c r="M24" i="2"/>
  <c r="L24" i="2"/>
  <c r="K24" i="2"/>
  <c r="J24" i="2"/>
  <c r="I24" i="2"/>
  <c r="H24" i="2"/>
  <c r="G24" i="2"/>
  <c r="F24" i="2"/>
  <c r="E24" i="2"/>
  <c r="D24" i="2"/>
  <c r="C24" i="2"/>
  <c r="Q23" i="2"/>
  <c r="P23" i="2"/>
  <c r="Q22" i="2"/>
  <c r="P22" i="2"/>
  <c r="Q21" i="2"/>
  <c r="P21" i="2"/>
  <c r="Q20" i="2"/>
  <c r="P20" i="2"/>
  <c r="Q19" i="2"/>
  <c r="P19" i="2"/>
  <c r="Q18" i="2"/>
  <c r="Q24" i="2" s="1"/>
  <c r="P18" i="2"/>
  <c r="Q16" i="2"/>
  <c r="P16" i="2"/>
  <c r="Q15" i="2"/>
  <c r="P15" i="2"/>
  <c r="Q14" i="2"/>
  <c r="P14" i="2"/>
  <c r="Q13" i="2"/>
  <c r="P13" i="2"/>
  <c r="Q12" i="2"/>
  <c r="P12" i="2"/>
  <c r="Q11" i="2"/>
  <c r="P11" i="2"/>
  <c r="L17" i="2"/>
  <c r="K17" i="2"/>
  <c r="J17" i="2"/>
  <c r="I17" i="2"/>
  <c r="H17" i="2"/>
  <c r="G17" i="2"/>
  <c r="F17" i="2"/>
  <c r="E17" i="2"/>
  <c r="D17" i="2"/>
  <c r="C17" i="2"/>
  <c r="N17" i="2"/>
  <c r="M17" i="2"/>
  <c r="O10" i="2"/>
  <c r="N10" i="2"/>
  <c r="M10" i="2"/>
  <c r="L10" i="2"/>
  <c r="K10" i="2"/>
  <c r="J10" i="2"/>
  <c r="I10" i="2"/>
  <c r="H10" i="2"/>
  <c r="G10" i="2"/>
  <c r="F10" i="2"/>
  <c r="E10" i="2"/>
  <c r="D10" i="2"/>
  <c r="C10" i="2"/>
  <c r="Q9" i="2"/>
  <c r="Q10" i="2" s="1"/>
  <c r="P9" i="2"/>
  <c r="Q8" i="2"/>
  <c r="P8" i="2"/>
  <c r="Q7" i="2"/>
  <c r="P7" i="2"/>
  <c r="Q6" i="2"/>
  <c r="P6" i="2"/>
  <c r="J126" i="17" l="1"/>
  <c r="J229" i="17"/>
  <c r="L229" i="17"/>
  <c r="L147" i="17"/>
  <c r="J147" i="17"/>
  <c r="E148" i="17"/>
  <c r="E52" i="17"/>
  <c r="T28" i="8"/>
  <c r="S10" i="8"/>
  <c r="S17" i="8"/>
  <c r="S24" i="8"/>
  <c r="T17" i="8"/>
  <c r="T24" i="8"/>
  <c r="T10" i="8"/>
  <c r="E27" i="7"/>
  <c r="P10" i="2"/>
  <c r="P24" i="2"/>
  <c r="P17" i="2"/>
  <c r="D16" i="24"/>
  <c r="M64" i="23"/>
  <c r="K64" i="23"/>
  <c r="I64" i="23"/>
  <c r="G64" i="23"/>
  <c r="E64" i="23"/>
  <c r="M63" i="23"/>
  <c r="K63" i="23"/>
  <c r="I63" i="23"/>
  <c r="G63" i="23"/>
  <c r="E63" i="23"/>
  <c r="M18" i="23"/>
  <c r="K18" i="23"/>
  <c r="E18" i="23"/>
  <c r="D18" i="23"/>
  <c r="E66" i="22"/>
  <c r="M66" i="22"/>
  <c r="I65" i="22"/>
  <c r="G65" i="22"/>
  <c r="F65" i="22"/>
  <c r="M18" i="22"/>
  <c r="K18" i="22"/>
  <c r="I18" i="22"/>
  <c r="G18" i="22"/>
  <c r="E18" i="22"/>
  <c r="D18" i="22"/>
  <c r="U33" i="20"/>
  <c r="U34" i="20"/>
  <c r="U35" i="20"/>
  <c r="U36" i="20"/>
  <c r="U37" i="20"/>
  <c r="I64" i="16"/>
  <c r="H64" i="16"/>
  <c r="G64" i="16"/>
  <c r="F64" i="16"/>
  <c r="E64" i="16"/>
  <c r="S40" i="8"/>
  <c r="N12" i="6"/>
  <c r="N13" i="6"/>
  <c r="N14" i="6"/>
  <c r="N15" i="6"/>
  <c r="N16" i="6"/>
  <c r="N17" i="6"/>
  <c r="E54" i="4"/>
  <c r="O27" i="4"/>
  <c r="E36" i="2"/>
  <c r="Q26" i="2"/>
  <c r="Q25" i="2"/>
  <c r="P25" i="2"/>
  <c r="J64" i="23" l="1"/>
  <c r="L64" i="23"/>
  <c r="N64" i="23"/>
  <c r="H64" i="23"/>
  <c r="L148" i="17"/>
  <c r="J148" i="17"/>
  <c r="G18" i="23"/>
  <c r="J63" i="23"/>
  <c r="L63" i="23"/>
  <c r="D19" i="22"/>
  <c r="I18" i="23"/>
  <c r="J18" i="23" s="1"/>
  <c r="N63" i="23"/>
  <c r="H63" i="23"/>
  <c r="F18" i="23"/>
  <c r="F18" i="22"/>
  <c r="E16" i="24"/>
  <c r="F16" i="24" s="1"/>
  <c r="G16" i="24"/>
  <c r="I16" i="24"/>
  <c r="K16" i="24"/>
  <c r="M16" i="24"/>
  <c r="G65" i="23"/>
  <c r="K65" i="23"/>
  <c r="E65" i="23"/>
  <c r="I65" i="23"/>
  <c r="M65" i="23"/>
  <c r="D63" i="23"/>
  <c r="F63" i="23" s="1"/>
  <c r="H18" i="23"/>
  <c r="N18" i="23"/>
  <c r="J66" i="22"/>
  <c r="J18" i="22"/>
  <c r="N18" i="22"/>
  <c r="H18" i="22"/>
  <c r="L18" i="22"/>
  <c r="E19" i="22"/>
  <c r="G19" i="22"/>
  <c r="I19" i="22"/>
  <c r="K19" i="22"/>
  <c r="M19" i="22"/>
  <c r="Q61" i="18"/>
  <c r="K61" i="18"/>
  <c r="M61" i="18"/>
  <c r="H61" i="18"/>
  <c r="O61" i="18"/>
  <c r="L61" i="18"/>
  <c r="I61" i="18"/>
  <c r="R61" i="18"/>
  <c r="F61" i="18"/>
  <c r="F66" i="16"/>
  <c r="H66" i="16"/>
  <c r="J65" i="16"/>
  <c r="J16" i="24" l="1"/>
  <c r="I66" i="16"/>
  <c r="N65" i="23"/>
  <c r="J65" i="23"/>
  <c r="N16" i="24"/>
  <c r="L16" i="24"/>
  <c r="H16" i="24"/>
  <c r="L65" i="23"/>
  <c r="H65" i="23"/>
  <c r="N19" i="22"/>
  <c r="J19" i="22"/>
  <c r="F19" i="22"/>
  <c r="L19" i="22"/>
  <c r="H19" i="22"/>
  <c r="U61" i="18"/>
  <c r="T61" i="18"/>
  <c r="J66" i="16"/>
  <c r="Q62" i="18" l="1"/>
  <c r="P62" i="18"/>
  <c r="O62" i="18"/>
  <c r="N62" i="18"/>
  <c r="M62" i="18"/>
  <c r="L62" i="18"/>
  <c r="K62" i="18"/>
  <c r="J62" i="18"/>
  <c r="I62" i="18"/>
  <c r="H62" i="18"/>
  <c r="G62" i="18"/>
  <c r="U62" i="18"/>
  <c r="T62" i="18"/>
  <c r="F62" i="18" l="1"/>
  <c r="E62" i="18"/>
  <c r="D40" i="8" l="1"/>
  <c r="E40" i="8"/>
  <c r="F40" i="8"/>
  <c r="G40" i="8"/>
  <c r="H40" i="8"/>
  <c r="I40" i="8"/>
  <c r="J40" i="8"/>
  <c r="K40" i="8"/>
  <c r="L40" i="8"/>
  <c r="M40" i="8"/>
  <c r="N40" i="8"/>
  <c r="O40" i="8"/>
  <c r="P40" i="8"/>
  <c r="Q40" i="8"/>
  <c r="R40" i="8"/>
  <c r="I30" i="8"/>
  <c r="K30" i="8"/>
  <c r="M30" i="8"/>
  <c r="O30" i="8"/>
  <c r="C40" i="8"/>
  <c r="N30" i="8"/>
  <c r="L30" i="8"/>
  <c r="E53" i="4"/>
  <c r="S16" i="19" l="1"/>
  <c r="U16" i="19" s="1"/>
  <c r="P16" i="19"/>
  <c r="Q16" i="19" s="1"/>
  <c r="G16" i="19"/>
  <c r="I16" i="19" s="1"/>
  <c r="D16" i="19"/>
  <c r="F16" i="19" s="1"/>
  <c r="S15" i="19"/>
  <c r="U15" i="19" s="1"/>
  <c r="P15" i="19"/>
  <c r="Q15" i="19" s="1"/>
  <c r="G15" i="19"/>
  <c r="I15" i="19" s="1"/>
  <c r="D15" i="19"/>
  <c r="E15" i="19" s="1"/>
  <c r="S14" i="19"/>
  <c r="U14" i="19" s="1"/>
  <c r="P14" i="19"/>
  <c r="Q14" i="19" s="1"/>
  <c r="G14" i="19"/>
  <c r="I14" i="19" s="1"/>
  <c r="D14" i="19"/>
  <c r="E14" i="19" s="1"/>
  <c r="S13" i="19"/>
  <c r="U13" i="19" s="1"/>
  <c r="P13" i="19"/>
  <c r="Q13" i="19" s="1"/>
  <c r="G13" i="19"/>
  <c r="I13" i="19" s="1"/>
  <c r="D13" i="19"/>
  <c r="F13" i="19" s="1"/>
  <c r="S11" i="19"/>
  <c r="U11" i="19" s="1"/>
  <c r="P11" i="19"/>
  <c r="Q11" i="19" s="1"/>
  <c r="J11" i="19"/>
  <c r="L11" i="19" s="1"/>
  <c r="G11" i="19"/>
  <c r="H11" i="19" s="1"/>
  <c r="D11" i="19"/>
  <c r="F11" i="19" s="1"/>
  <c r="S10" i="19"/>
  <c r="T10" i="19" s="1"/>
  <c r="P10" i="19"/>
  <c r="R10" i="19" s="1"/>
  <c r="J10" i="19"/>
  <c r="K10" i="19" s="1"/>
  <c r="G10" i="19"/>
  <c r="I10" i="19" s="1"/>
  <c r="D10" i="19"/>
  <c r="F10" i="19" s="1"/>
  <c r="S9" i="19"/>
  <c r="U9" i="19" s="1"/>
  <c r="P9" i="19"/>
  <c r="R9" i="19" s="1"/>
  <c r="J9" i="19"/>
  <c r="L9" i="19" s="1"/>
  <c r="G9" i="19"/>
  <c r="D9" i="19"/>
  <c r="F9" i="19" s="1"/>
  <c r="S8" i="19"/>
  <c r="U8" i="19" s="1"/>
  <c r="P8" i="19"/>
  <c r="R8" i="19" s="1"/>
  <c r="M8" i="19"/>
  <c r="M12" i="19" s="1"/>
  <c r="J8" i="19"/>
  <c r="L8" i="19" s="1"/>
  <c r="G8" i="19"/>
  <c r="I8" i="19" s="1"/>
  <c r="D8" i="19"/>
  <c r="F8" i="19" s="1"/>
  <c r="S7" i="19"/>
  <c r="P7" i="19"/>
  <c r="R7" i="19" s="1"/>
  <c r="J7" i="19"/>
  <c r="G7" i="19"/>
  <c r="I7" i="19" s="1"/>
  <c r="D7" i="19"/>
  <c r="E7" i="19" s="1"/>
  <c r="J12" i="19" l="1"/>
  <c r="L12" i="19" s="1"/>
  <c r="K9" i="19"/>
  <c r="E8" i="19"/>
  <c r="R14" i="19"/>
  <c r="H15" i="19"/>
  <c r="H7" i="19"/>
  <c r="Q8" i="19"/>
  <c r="H10" i="19"/>
  <c r="R15" i="19"/>
  <c r="H16" i="19"/>
  <c r="G12" i="19"/>
  <c r="I12" i="19" s="1"/>
  <c r="T11" i="19"/>
  <c r="R13" i="19"/>
  <c r="H14" i="19"/>
  <c r="K7" i="19"/>
  <c r="H8" i="19"/>
  <c r="T8" i="19"/>
  <c r="Q9" i="19"/>
  <c r="L10" i="19"/>
  <c r="E11" i="19"/>
  <c r="H13" i="19"/>
  <c r="R16" i="19"/>
  <c r="S12" i="19"/>
  <c r="T12" i="19" s="1"/>
  <c r="I11" i="19"/>
  <c r="L7" i="19"/>
  <c r="N12" i="19"/>
  <c r="O12" i="19"/>
  <c r="T7" i="19"/>
  <c r="H9" i="19"/>
  <c r="E10" i="19"/>
  <c r="E13" i="19"/>
  <c r="E16" i="19"/>
  <c r="F7" i="19"/>
  <c r="Q7" i="19"/>
  <c r="U7" i="19"/>
  <c r="K8" i="19"/>
  <c r="O8" i="19"/>
  <c r="E9" i="19"/>
  <c r="I9" i="19"/>
  <c r="T9" i="19"/>
  <c r="Q10" i="19"/>
  <c r="U10" i="19"/>
  <c r="K11" i="19"/>
  <c r="R11" i="19"/>
  <c r="D12" i="19"/>
  <c r="P12" i="19"/>
  <c r="T13" i="19"/>
  <c r="F14" i="19"/>
  <c r="T14" i="19"/>
  <c r="F15" i="19"/>
  <c r="T15" i="19"/>
  <c r="T16" i="19"/>
  <c r="N8" i="19"/>
  <c r="K12" i="19" l="1"/>
  <c r="H12" i="19"/>
  <c r="U12" i="19"/>
  <c r="E12" i="19"/>
  <c r="F12" i="19"/>
  <c r="Q12" i="19"/>
  <c r="R12" i="19"/>
  <c r="N25" i="6" l="1"/>
  <c r="U48" i="20" l="1"/>
  <c r="U47" i="20"/>
  <c r="U46" i="20"/>
  <c r="U45" i="20"/>
  <c r="U43" i="20"/>
  <c r="U42" i="20"/>
  <c r="U41" i="20"/>
  <c r="U40" i="20"/>
  <c r="U39" i="20"/>
  <c r="U38" i="20"/>
  <c r="E41" i="4" l="1"/>
  <c r="E42" i="4"/>
  <c r="E43" i="4"/>
  <c r="E44" i="4"/>
  <c r="E45" i="4"/>
  <c r="E46" i="4"/>
  <c r="E47" i="4"/>
  <c r="E48" i="4"/>
  <c r="E49" i="4"/>
  <c r="E50" i="4"/>
  <c r="E51" i="4"/>
  <c r="E52" i="4"/>
  <c r="V20" i="4"/>
  <c r="V21" i="4"/>
  <c r="V22" i="4"/>
  <c r="V23" i="4"/>
  <c r="V24" i="4"/>
  <c r="V19" i="4"/>
  <c r="U20" i="4"/>
  <c r="U21" i="4"/>
  <c r="U22" i="4"/>
  <c r="U23" i="4"/>
  <c r="U24" i="4"/>
  <c r="U19" i="4"/>
  <c r="U8" i="4"/>
  <c r="V13" i="4"/>
  <c r="V14" i="4"/>
  <c r="V15" i="4"/>
  <c r="V16" i="4"/>
  <c r="V17" i="4"/>
  <c r="V12" i="4"/>
  <c r="U13" i="4"/>
  <c r="U14" i="4"/>
  <c r="U15" i="4"/>
  <c r="U16" i="4"/>
  <c r="U17" i="4"/>
  <c r="U12" i="4"/>
  <c r="V25" i="4" l="1"/>
  <c r="U25" i="4"/>
  <c r="V18" i="4"/>
  <c r="V10" i="4"/>
  <c r="U10" i="4"/>
  <c r="V9" i="4"/>
  <c r="U9" i="4"/>
  <c r="V8" i="4"/>
  <c r="V7" i="4"/>
  <c r="U7" i="4"/>
  <c r="V11" i="4" l="1"/>
  <c r="U11" i="4"/>
  <c r="U18" i="4"/>
  <c r="O28" i="2" l="1"/>
  <c r="G38" i="2" l="1"/>
  <c r="E38" i="2"/>
  <c r="G35" i="2" l="1"/>
  <c r="G36" i="2"/>
  <c r="G37" i="2"/>
  <c r="E35" i="2"/>
  <c r="E37" i="2"/>
  <c r="V28" i="4" l="1"/>
  <c r="D64" i="23"/>
  <c r="F64" i="23" s="1"/>
  <c r="U28" i="4"/>
  <c r="C28" i="2" l="1"/>
  <c r="L28" i="2"/>
  <c r="H28" i="2"/>
  <c r="D28" i="2"/>
  <c r="M28" i="2"/>
  <c r="E28" i="2"/>
  <c r="N28" i="2"/>
  <c r="J28" i="2"/>
  <c r="K28" i="2"/>
  <c r="G28" i="2"/>
  <c r="P57" i="19"/>
  <c r="M57" i="19"/>
  <c r="J57" i="19"/>
  <c r="G57" i="19"/>
  <c r="D57" i="19"/>
  <c r="H57" i="19" l="1"/>
  <c r="Q57" i="19"/>
  <c r="E57" i="19"/>
  <c r="D65" i="23"/>
  <c r="F65" i="23" s="1"/>
  <c r="I57" i="19"/>
  <c r="R57" i="19"/>
  <c r="F57" i="19"/>
  <c r="S57" i="19"/>
  <c r="V29" i="4" l="1"/>
  <c r="T57" i="19"/>
  <c r="U57" i="19"/>
  <c r="E29" i="4" l="1"/>
  <c r="H29" i="4"/>
  <c r="K29" i="4"/>
  <c r="M29" i="4"/>
  <c r="N29" i="4"/>
  <c r="U29" i="4" l="1"/>
  <c r="O31" i="4"/>
  <c r="D56" i="19" l="1"/>
  <c r="F56" i="19" s="1"/>
  <c r="G56" i="19"/>
  <c r="I56" i="19" s="1"/>
  <c r="M56" i="19"/>
  <c r="O56" i="19" s="1"/>
  <c r="S56" i="19"/>
  <c r="T56" i="19" s="1"/>
  <c r="J56" i="19"/>
  <c r="L56" i="19" s="1"/>
  <c r="P56" i="19"/>
  <c r="R56" i="19" s="1"/>
  <c r="N56" i="19" l="1"/>
  <c r="E56" i="19"/>
  <c r="K56" i="19"/>
  <c r="H56" i="19"/>
  <c r="U56" i="19"/>
  <c r="Q56" i="19"/>
</calcChain>
</file>

<file path=xl/comments1.xml><?xml version="1.0" encoding="utf-8"?>
<comments xmlns="http://schemas.openxmlformats.org/spreadsheetml/2006/main">
  <authors>
    <author>maragyongyver</author>
  </authors>
  <commentList>
    <comment ref="D4" authorId="0" shapeId="0">
      <text>
        <r>
          <rPr>
            <b/>
            <sz val="9"/>
            <color indexed="81"/>
            <rFont val="Tahoma"/>
            <family val="2"/>
          </rPr>
          <t>maragyongyver:</t>
        </r>
        <r>
          <rPr>
            <sz val="9"/>
            <color indexed="81"/>
            <rFont val="Tahoma"/>
            <family val="2"/>
          </rPr>
          <t xml:space="preserve">
 ITT A MUNKASZERZŐDÉSSEL ALKALMAZOTT TÁRSULT OKTATÓKAT ÉRTJÜK</t>
        </r>
      </text>
    </comment>
  </commentList>
</comments>
</file>

<file path=xl/comments2.xml><?xml version="1.0" encoding="utf-8"?>
<comments xmlns="http://schemas.openxmlformats.org/spreadsheetml/2006/main">
  <authors>
    <author>asus-znb</author>
  </authors>
  <commentList>
    <comment ref="F5" authorId="0" shapeId="0">
      <text>
        <r>
          <rPr>
            <b/>
            <sz val="9"/>
            <color indexed="81"/>
            <rFont val="Tahoma"/>
            <family val="2"/>
          </rPr>
          <t>asus-znb:</t>
        </r>
        <r>
          <rPr>
            <sz val="9"/>
            <color indexed="81"/>
            <rFont val="Tahoma"/>
            <family val="2"/>
          </rPr>
          <t xml:space="preserve">
Janisch Attila
</t>
        </r>
      </text>
    </comment>
  </commentList>
</comments>
</file>

<file path=xl/comments3.xml><?xml version="1.0" encoding="utf-8"?>
<comments xmlns="http://schemas.openxmlformats.org/spreadsheetml/2006/main">
  <authors>
    <author>torok.vanda</author>
  </authors>
  <commentList>
    <comment ref="H12" authorId="0" shapeId="0">
      <text>
        <r>
          <rPr>
            <b/>
            <sz val="9"/>
            <color indexed="81"/>
            <rFont val="Tahoma"/>
            <family val="2"/>
          </rPr>
          <t>torok.vanda:</t>
        </r>
        <r>
          <rPr>
            <sz val="9"/>
            <color indexed="81"/>
            <rFont val="Tahoma"/>
            <family val="2"/>
          </rPr>
          <t xml:space="preserve">
Pap Cynthia-Anna, első újrafelvétel</t>
        </r>
      </text>
    </comment>
  </commentList>
</comments>
</file>

<file path=xl/comments4.xml><?xml version="1.0" encoding="utf-8"?>
<comments xmlns="http://schemas.openxmlformats.org/spreadsheetml/2006/main">
  <authors>
    <author>Laszlo Edit</author>
  </authors>
  <commentList>
    <comment ref="C4" authorId="0" shapeId="0">
      <text>
        <r>
          <rPr>
            <b/>
            <sz val="9"/>
            <color indexed="81"/>
            <rFont val="Tahoma"/>
            <family val="2"/>
            <charset val="238"/>
          </rPr>
          <t>Laszlo Edit:</t>
        </r>
        <r>
          <rPr>
            <sz val="9"/>
            <color indexed="81"/>
            <rFont val="Tahoma"/>
            <family val="2"/>
            <charset val="238"/>
          </rPr>
          <t xml:space="preserve">
</t>
        </r>
      </text>
    </comment>
  </commentList>
</comments>
</file>

<file path=xl/comments5.xml><?xml version="1.0" encoding="utf-8"?>
<comments xmlns="http://schemas.openxmlformats.org/spreadsheetml/2006/main">
  <authors>
    <author>Laszlo Edit</author>
  </authors>
  <commentList>
    <comment ref="D4" authorId="0" shapeId="0">
      <text>
        <r>
          <rPr>
            <b/>
            <sz val="9"/>
            <color indexed="81"/>
            <rFont val="Tahoma"/>
            <family val="2"/>
          </rPr>
          <t>Laszlo Edit:</t>
        </r>
        <r>
          <rPr>
            <sz val="9"/>
            <color indexed="81"/>
            <rFont val="Tahoma"/>
            <family val="2"/>
          </rPr>
          <t xml:space="preserve">
CJ-20-SAP Ford</t>
        </r>
      </text>
    </comment>
    <comment ref="D5" authorId="0" shapeId="0">
      <text>
        <r>
          <rPr>
            <b/>
            <sz val="9"/>
            <color indexed="81"/>
            <rFont val="Tahoma"/>
            <family val="2"/>
          </rPr>
          <t>Laszlo Edit:</t>
        </r>
        <r>
          <rPr>
            <sz val="9"/>
            <color indexed="81"/>
            <rFont val="Tahoma"/>
            <family val="2"/>
          </rPr>
          <t xml:space="preserve">
CJ-21-SAP Dacia Dokker</t>
        </r>
      </text>
    </comment>
    <comment ref="D6" authorId="0" shapeId="0">
      <text>
        <r>
          <rPr>
            <b/>
            <sz val="9"/>
            <color indexed="81"/>
            <rFont val="Tahoma"/>
            <family val="2"/>
          </rPr>
          <t>Laszlo Edit:</t>
        </r>
        <r>
          <rPr>
            <sz val="9"/>
            <color indexed="81"/>
            <rFont val="Tahoma"/>
            <family val="2"/>
          </rPr>
          <t xml:space="preserve">
CJ-75-SAP
</t>
        </r>
      </text>
    </comment>
    <comment ref="D7" authorId="0" shapeId="0">
      <text>
        <r>
          <rPr>
            <b/>
            <sz val="9"/>
            <color indexed="81"/>
            <rFont val="Tahoma"/>
            <family val="2"/>
          </rPr>
          <t>Laszlo Edit:</t>
        </r>
        <r>
          <rPr>
            <sz val="9"/>
            <color indexed="81"/>
            <rFont val="Tahoma"/>
            <family val="2"/>
          </rPr>
          <t xml:space="preserve">
CJ-50-SAP Kodiaq</t>
        </r>
      </text>
    </comment>
  </commentList>
</comments>
</file>

<file path=xl/sharedStrings.xml><?xml version="1.0" encoding="utf-8"?>
<sst xmlns="http://schemas.openxmlformats.org/spreadsheetml/2006/main" count="9835" uniqueCount="5117">
  <si>
    <t>Facultatea</t>
  </si>
  <si>
    <t>Denumirea programului de studiu</t>
  </si>
  <si>
    <t>Situaţia programului de studiu</t>
  </si>
  <si>
    <t>RA- reacreditat</t>
  </si>
  <si>
    <t>reevaluare</t>
  </si>
  <si>
    <t>Facultatea de Ştiinţe şi Arte din Cluj-Napoca</t>
  </si>
  <si>
    <t>Relaţii internaţionale şi studii europene</t>
  </si>
  <si>
    <t>A</t>
  </si>
  <si>
    <t>Cinematografie, fotografie, media</t>
  </si>
  <si>
    <t>Ştiinţa Mediului</t>
  </si>
  <si>
    <t>Drept</t>
  </si>
  <si>
    <t>Economie generală</t>
  </si>
  <si>
    <t>Economie agroalimentară</t>
  </si>
  <si>
    <t>Contabilitate şi informatică de gestiune</t>
  </si>
  <si>
    <t>Lb. si lit. română şi limba și lit. engleză</t>
  </si>
  <si>
    <t>Sociologie</t>
  </si>
  <si>
    <t>Ingineria produselor alimentare</t>
  </si>
  <si>
    <t>Inginerie şi management în alimentaţie publică şi agroturism</t>
  </si>
  <si>
    <t>Informatică</t>
  </si>
  <si>
    <t xml:space="preserve">Mecatronică </t>
  </si>
  <si>
    <t xml:space="preserve">Calculatoare </t>
  </si>
  <si>
    <t xml:space="preserve">Automatică şi informatică aplicată </t>
  </si>
  <si>
    <t xml:space="preserve">Horticultură </t>
  </si>
  <si>
    <t xml:space="preserve">Comunicare şi relaţii publice </t>
  </si>
  <si>
    <t>Tehnologii şi sisteme de telecomunicaţii</t>
  </si>
  <si>
    <t>Tehnologia construcţiilor de maşini</t>
  </si>
  <si>
    <t>Traducere şi interpretare</t>
  </si>
  <si>
    <t>Servicii şi politici de sănătate publică</t>
  </si>
  <si>
    <t>Peisagistică</t>
  </si>
  <si>
    <t>Denumirea programului de studiu şi al domeniului  acreditat</t>
  </si>
  <si>
    <t>Anul pentru evaluarea internă/externă</t>
  </si>
  <si>
    <t xml:space="preserve">Biotehnologii sustenabile, Domeniul: Ingineria produselor alimentare </t>
  </si>
  <si>
    <t>Comunicare şi relaţii publice; Domeniul: Ştiinţe ale comunicării</t>
  </si>
  <si>
    <t>Dezvoltarea aplicaţiilor software</t>
  </si>
  <si>
    <t>Sisteme de control inteligente</t>
  </si>
  <si>
    <t>Traducere şi interpretare. Domeniul: Filologie</t>
  </si>
  <si>
    <t>Prof.</t>
  </si>
  <si>
    <t>Conf.</t>
  </si>
  <si>
    <t>Lector/</t>
  </si>
  <si>
    <t>Şef lucr.</t>
  </si>
  <si>
    <t>Asist.</t>
  </si>
  <si>
    <t>Prep</t>
  </si>
  <si>
    <t>Total</t>
  </si>
  <si>
    <t>Media</t>
  </si>
  <si>
    <t>Ştiinţa mediului</t>
  </si>
  <si>
    <t>de Ştiinţe şi Arte Cluj Napoca</t>
  </si>
  <si>
    <t xml:space="preserve">Departamentul </t>
  </si>
  <si>
    <t>Total facultate</t>
  </si>
  <si>
    <t>Inginerie Mecanică</t>
  </si>
  <si>
    <t>Inginerie Electrică</t>
  </si>
  <si>
    <t>Științe Sociale Aplicate</t>
  </si>
  <si>
    <t>Lingvistică Aplicată</t>
  </si>
  <si>
    <t>Horticultură</t>
  </si>
  <si>
    <t>Matematică-Informatică</t>
  </si>
  <si>
    <t>Ştiinţe Umane</t>
  </si>
  <si>
    <t>Ştiinţa Afacerilor</t>
  </si>
  <si>
    <t>Ştiinţe Economice</t>
  </si>
  <si>
    <t>Total Universitate</t>
  </si>
  <si>
    <t>Departamentul</t>
  </si>
  <si>
    <t xml:space="preserve">Facultatea </t>
  </si>
  <si>
    <t>Numele și prenumele</t>
  </si>
  <si>
    <t xml:space="preserve"> Funcția recunoscută</t>
  </si>
  <si>
    <t>Bioinginerie</t>
  </si>
  <si>
    <t>Lector</t>
  </si>
  <si>
    <t>Științe Umane</t>
  </si>
  <si>
    <t>Total posturi</t>
  </si>
  <si>
    <t>T</t>
  </si>
  <si>
    <t>Ştiinţe Sociale</t>
  </si>
  <si>
    <t>Total universitate</t>
  </si>
  <si>
    <t>Programul de studiu</t>
  </si>
  <si>
    <t>Prep.</t>
  </si>
  <si>
    <t>de Ştiinţe şi Arte Cluj-Napoca</t>
  </si>
  <si>
    <t>Comunicare și relații publice</t>
  </si>
  <si>
    <t>Mecatronică</t>
  </si>
  <si>
    <t>Calculatoare</t>
  </si>
  <si>
    <t>Comunicații și relații publice</t>
  </si>
  <si>
    <t>Servicii și politici de sănătate publică</t>
  </si>
  <si>
    <t>Traducere și interpretare</t>
  </si>
  <si>
    <t>Protecția plantelor;</t>
  </si>
  <si>
    <t>Sisteme mecatronice avansate</t>
  </si>
  <si>
    <t>Lb. şi lit. rom. – lb. şi lit. eng.</t>
  </si>
  <si>
    <t>Lit. univ. şi comp. – lb. şi lit. eng.</t>
  </si>
  <si>
    <t>Marketing</t>
  </si>
  <si>
    <t>Media ponderată pe departament</t>
  </si>
  <si>
    <t>Nr. fizic.</t>
  </si>
  <si>
    <t>Media de vârstă</t>
  </si>
  <si>
    <t>Ştiinţe  Alimentare</t>
  </si>
  <si>
    <t>Ştiinţe  Sociale</t>
  </si>
  <si>
    <t>Nr. cadre didactice pensionate</t>
  </si>
  <si>
    <t>Modul de suplinire a orelor</t>
  </si>
  <si>
    <t>Cu titlul de profesor</t>
  </si>
  <si>
    <t>Cu titlul de conferenţiar</t>
  </si>
  <si>
    <t>Plata cu ora</t>
  </si>
  <si>
    <t>X</t>
  </si>
  <si>
    <t>Carte de specialitate</t>
  </si>
  <si>
    <t>Cursuri universitare</t>
  </si>
  <si>
    <t>Culegeri de texte</t>
  </si>
  <si>
    <t>Culegeri de probleme</t>
  </si>
  <si>
    <t>E</t>
  </si>
  <si>
    <t xml:space="preserve">Total facultate </t>
  </si>
  <si>
    <t>Ştiinţe Alimentare</t>
  </si>
  <si>
    <t>Departament</t>
  </si>
  <si>
    <t>%</t>
  </si>
  <si>
    <t>Activ</t>
  </si>
  <si>
    <t>Cooperant</t>
  </si>
  <si>
    <t>Altruist</t>
  </si>
  <si>
    <t>Facilitează relaţiile</t>
  </si>
  <si>
    <t>Creativ</t>
  </si>
  <si>
    <t>Obiectiv</t>
  </si>
  <si>
    <t>Consecvent</t>
  </si>
  <si>
    <t>Punct de vedere hotărât</t>
  </si>
  <si>
    <t>Ştiinţe Afacerilor</t>
  </si>
  <si>
    <t>Peste 86%</t>
  </si>
  <si>
    <t>60-85%</t>
  </si>
  <si>
    <t>50-59%</t>
  </si>
  <si>
    <t>24-49%</t>
  </si>
  <si>
    <t>sub 25%</t>
  </si>
  <si>
    <t>Foarte stimulativ</t>
  </si>
  <si>
    <t>Stimulativ</t>
  </si>
  <si>
    <t>Nestimulativ</t>
  </si>
  <si>
    <t>Impedimenteaza</t>
  </si>
  <si>
    <t>Risc major</t>
  </si>
  <si>
    <t>Valoarea medie aritmetică</t>
  </si>
  <si>
    <t>Asistent</t>
  </si>
  <si>
    <t>Min</t>
  </si>
  <si>
    <t>Max</t>
  </si>
  <si>
    <t>Min/Max</t>
  </si>
  <si>
    <t>Universitate</t>
  </si>
  <si>
    <t>TOTAL</t>
  </si>
  <si>
    <t xml:space="preserve">Total </t>
  </si>
  <si>
    <t>Număr total de locuri</t>
  </si>
  <si>
    <t>Nr. de locuri bugetate</t>
  </si>
  <si>
    <t>Nr. de studenţi înscrişi în anul I</t>
  </si>
  <si>
    <t>Media generală a anilor precedenţi</t>
  </si>
  <si>
    <t>Nr. de studeţi bugetaţi</t>
  </si>
  <si>
    <t xml:space="preserve">Nr de studenţi cu contribuţii la cheltuieli de studii </t>
  </si>
  <si>
    <t>Nr. total de studenţi înscrişi</t>
  </si>
  <si>
    <t xml:space="preserve">Cinematografie, fotografie, media </t>
  </si>
  <si>
    <t>Comunicare şi relaţii publice</t>
  </si>
  <si>
    <t>Contabilitate și informatică de gestiune</t>
  </si>
  <si>
    <t>Informatică economică</t>
  </si>
  <si>
    <t>Lb. și lit. română – Lb. și lit. engleză</t>
  </si>
  <si>
    <t>Traducere și interpretare - master</t>
  </si>
  <si>
    <t>Anul de studiu</t>
  </si>
  <si>
    <t>Nr. cursanţi</t>
  </si>
  <si>
    <t>Structura formaţiei de lucru</t>
  </si>
  <si>
    <t>Grupe mari (G)</t>
  </si>
  <si>
    <t>Grupe mici (g)</t>
  </si>
  <si>
    <t>Nr. G</t>
  </si>
  <si>
    <t>Nr.st/G</t>
  </si>
  <si>
    <t>Nr.g</t>
  </si>
  <si>
    <t>I</t>
  </si>
  <si>
    <t>II</t>
  </si>
  <si>
    <t>III</t>
  </si>
  <si>
    <t>IV</t>
  </si>
  <si>
    <t xml:space="preserve">Relaţii internaţionale şi studii europene </t>
  </si>
  <si>
    <t>Total pe facultate</t>
  </si>
  <si>
    <t>Altă categorie</t>
  </si>
  <si>
    <t>Ingineria şi management în alimentaţia publică  şi agroturism</t>
  </si>
  <si>
    <t>Comunicaţii şi relații publice</t>
  </si>
  <si>
    <t xml:space="preserve">Lit. universală și comparată - Lb. și lit. engleză </t>
  </si>
  <si>
    <t>Anul de studii</t>
  </si>
  <si>
    <t>Prelungire</t>
  </si>
  <si>
    <t>P</t>
  </si>
  <si>
    <t>CI</t>
  </si>
  <si>
    <t>Total Facultate</t>
  </si>
  <si>
    <t>FSA</t>
  </si>
  <si>
    <t>FSTU</t>
  </si>
  <si>
    <t>Programul de studiu de licenţă</t>
  </si>
  <si>
    <t>Media generală de absolvire</t>
  </si>
  <si>
    <t>Protecția plantelor</t>
  </si>
  <si>
    <t>TOTAL Facultate</t>
  </si>
  <si>
    <t>Foarte mulţumiţi</t>
  </si>
  <si>
    <t>Mulţumiţi</t>
  </si>
  <si>
    <t>Mediu mulţumiţi</t>
  </si>
  <si>
    <t>Nr</t>
  </si>
  <si>
    <t>Nemulţumiţi</t>
  </si>
  <si>
    <t xml:space="preserve">TOTAL </t>
  </si>
  <si>
    <t>Limba și literatura română -limba și literatura engleză</t>
  </si>
  <si>
    <t>Literatură universală comparată -limba și literatura engleză</t>
  </si>
  <si>
    <t>Diplomație și studii interculturale,  Domeniul: Relaţii internaţionale şi studii europene</t>
  </si>
  <si>
    <t xml:space="preserve">Ştiinţe Juridice </t>
  </si>
  <si>
    <t>Prof</t>
  </si>
  <si>
    <t>Conf</t>
  </si>
  <si>
    <t>Asist</t>
  </si>
  <si>
    <t>Preparator</t>
  </si>
  <si>
    <t>Titulari</t>
  </si>
  <si>
    <t>Ingineria și protecția mediului în industrie</t>
  </si>
  <si>
    <t>Univ</t>
  </si>
  <si>
    <t>DSPP</t>
  </si>
  <si>
    <t>Resurse umane</t>
  </si>
  <si>
    <t>G</t>
  </si>
  <si>
    <t>g</t>
  </si>
  <si>
    <t>Denumirea laboratorului de cercetare</t>
  </si>
  <si>
    <t>Date de identificare a spaţiului (amplasament, suprafaţă, volum)</t>
  </si>
  <si>
    <t>Raport supr./ nr. locuri</t>
  </si>
  <si>
    <t>Domeniul de știință practicat</t>
  </si>
  <si>
    <t>Nr. inventar</t>
  </si>
  <si>
    <t>Anul achiziției</t>
  </si>
  <si>
    <t>Rezultate obținute (rapoarte de cercetare, publicații, participări la manifestări științifice, etc)</t>
  </si>
  <si>
    <t>Nr. crt.</t>
  </si>
  <si>
    <t>Denumirea laboratorului didactic</t>
  </si>
  <si>
    <t>Capaci-tatea (nr. locuri)</t>
  </si>
  <si>
    <t>Raport supr./ nr. locuri conform normelor ARACIS*</t>
  </si>
  <si>
    <t>Discipline deservite*</t>
  </si>
  <si>
    <t>Capacitatea (nr. locuri)</t>
  </si>
  <si>
    <t xml:space="preserve">Denumirea laboratorului </t>
  </si>
  <si>
    <t>Denumirea echipamentelor (instalaţiilor) din dotarea laboratorului</t>
  </si>
  <si>
    <t>Denumirea studioului didactic</t>
  </si>
  <si>
    <t>Discipline deservite**</t>
  </si>
  <si>
    <t>Denumirea parcului didactic</t>
  </si>
  <si>
    <t>Discipline deservite</t>
  </si>
  <si>
    <t>Capaci-tatea (nr. de locuri)</t>
  </si>
  <si>
    <t>Facultatea de Ştiinţe Economice, Socio-Umaniste și Ingineresti din Miercurea Ciuc</t>
  </si>
  <si>
    <t>Universitatea/Universitățile partenere</t>
  </si>
  <si>
    <t>A-acreditat; AP- autorizat provizoriu</t>
  </si>
  <si>
    <t>Biotehnologii:  Inginerie genetică</t>
  </si>
  <si>
    <t>Anul de evaluarea internă/externă, reevaluare</t>
  </si>
  <si>
    <t>Studii europene</t>
  </si>
  <si>
    <t>Științe juridice</t>
  </si>
  <si>
    <t>FSESUI</t>
  </si>
  <si>
    <t>de Știinte Economice, Socio-Umane și Inginerești din Miercurea Ciuc</t>
  </si>
  <si>
    <t>Total master</t>
  </si>
  <si>
    <t>de Științe Economice, Socio-Umane și Ingineresti din Miercurea Ciuc</t>
  </si>
  <si>
    <t>de Științe Econimice, Socio-Umane și Inginerești din Miercurea Ciuc</t>
  </si>
  <si>
    <t>de Științe Economice, Socio-Umane și Inginerești din Miercurea Ciuc</t>
  </si>
  <si>
    <t>FSE S-U I</t>
  </si>
  <si>
    <t>de Științe Economice, Socio-umane și Inginerești din Miercurea Ciuc</t>
  </si>
  <si>
    <t>FSES-U I</t>
  </si>
  <si>
    <t>Biotehnologii sustenabile</t>
  </si>
  <si>
    <t>TOTAl</t>
  </si>
  <si>
    <t>Dezvoltarea aplicațiilor software</t>
  </si>
  <si>
    <t>TOTAL facultate</t>
  </si>
  <si>
    <t>Burse de merit</t>
  </si>
  <si>
    <t>Burse de studii</t>
  </si>
  <si>
    <t xml:space="preserve">Burse sociale </t>
  </si>
  <si>
    <t>Burse ocazionale/speciale</t>
  </si>
  <si>
    <t>Bm</t>
  </si>
  <si>
    <t>BSt</t>
  </si>
  <si>
    <t>BS</t>
  </si>
  <si>
    <t>Capacitatea</t>
  </si>
  <si>
    <t>Denumire echipamente tehnice de învăţare, predare şi comunicare</t>
  </si>
  <si>
    <t>Caracteristicile echipamentelor tehnice de învăţare, predare şi comunicare</t>
  </si>
  <si>
    <t>Anul achiziţiei</t>
  </si>
  <si>
    <t>Nr.locuri</t>
  </si>
  <si>
    <t>Real</t>
  </si>
  <si>
    <t>conform normelor ARACIS</t>
  </si>
  <si>
    <t>Centrul de studiu</t>
  </si>
  <si>
    <t>Ocupat</t>
  </si>
  <si>
    <t>Vacant</t>
  </si>
  <si>
    <t>Format digital</t>
  </si>
  <si>
    <t>BO</t>
  </si>
  <si>
    <t>BT (Bm+BSt+BS+BO)</t>
  </si>
  <si>
    <t>Manuale universitare</t>
  </si>
  <si>
    <t>Îndrumare laborator, de proiectare si calcule tehnologice</t>
  </si>
  <si>
    <t>Dicţionare, comp. texte.</t>
  </si>
  <si>
    <t>Date de identificare spaţiu (amplasament, suprafaţă, mp/volum, mc/)</t>
  </si>
  <si>
    <t xml:space="preserve">Științe Juridice </t>
  </si>
  <si>
    <t>de Științe Tehnice și Umaniste Tg. Mureș</t>
  </si>
  <si>
    <t>Științe Juridice</t>
  </si>
  <si>
    <t>Ştiința Mediului</t>
  </si>
  <si>
    <t>Științe Economice</t>
  </si>
  <si>
    <t>Științe Sociale</t>
  </si>
  <si>
    <t>Științe Alimentare</t>
  </si>
  <si>
    <t>de Ştiinţe Tehnice și Umaniste Tg. Mureș</t>
  </si>
  <si>
    <t>de Științe Economice, Socio-Umane și Inginereşti din Miercurea Ciuc</t>
  </si>
  <si>
    <t>Norma de bază</t>
  </si>
  <si>
    <t>Total cadre didactice</t>
  </si>
  <si>
    <t>Total cadre didactice cu norma de bază în Universitate</t>
  </si>
  <si>
    <t>Agricultură (Sf. Gheorghe)</t>
  </si>
  <si>
    <t>Facultatea de Ştiinţe Tehnice şi Umaniste din Târgu Mureş</t>
  </si>
  <si>
    <t>Leadership şi management în economia agrară, Domeniul: Economie</t>
  </si>
  <si>
    <t>Economie aplicată şi finanţe, Domeniul: Economie</t>
  </si>
  <si>
    <t>Studii de film, Domeniul: Cinematografie, fotografie, media;</t>
  </si>
  <si>
    <t>Dezvoltarea aplicaţiilor software, Domeniul: Informatică</t>
  </si>
  <si>
    <t>Protecția plantelor, Domeniul: Horticultură</t>
  </si>
  <si>
    <t>Sisteme mecatronice avansate, Domeniul: Mecatronică și robotică</t>
  </si>
  <si>
    <t>Sisteme de control inteligente, Domeniul: Ingineria sistemelor</t>
  </si>
  <si>
    <t xml:space="preserve">Ştiinţe alimentare </t>
  </si>
  <si>
    <t>Inginerie genetică</t>
  </si>
  <si>
    <t xml:space="preserve">Informatică </t>
  </si>
  <si>
    <t>Automatică şi informatică aplicată</t>
  </si>
  <si>
    <t xml:space="preserve">Tehnologia construcţiilor de maşini   </t>
  </si>
  <si>
    <t>de Ştiinţe şi Arte din Cluj-Napoca</t>
  </si>
  <si>
    <t xml:space="preserve">Ştiinţe  Alimentare </t>
  </si>
  <si>
    <t>Şt. Juridice</t>
  </si>
  <si>
    <t>Contract de muncă pe perioadă determinată</t>
  </si>
  <si>
    <t>de Științe și Arte din Cluj-Napoca</t>
  </si>
  <si>
    <t>Materiale apărute în edituri cu ISBN care acoperă integral sau parţial problemetica disciplinelor</t>
  </si>
  <si>
    <t>Tipărit</t>
  </si>
  <si>
    <t>Alte materiale didactice elaborate de cadrele didactice şi aprobate în departament, accesibile în bibliotecă sau pe site/intranet</t>
  </si>
  <si>
    <t>Știinte și Arte din Cluj-Napoca</t>
  </si>
  <si>
    <t>de Științe și Arte din Cluj -Napoca</t>
  </si>
  <si>
    <t>de Științe Tehnice și Umaniste din Tg. Mureş</t>
  </si>
  <si>
    <t>de Științe Tehnice și Umaniste din Tg. Mureș</t>
  </si>
  <si>
    <t>Raportul nr. studenţilor înscrişi pe locuri fără taxă la nr. de locuri bugetate [%]</t>
  </si>
  <si>
    <t>Diplomație și studii interculturale</t>
  </si>
  <si>
    <t>Studii de film</t>
  </si>
  <si>
    <t>Leadership şi management în economia agrară</t>
  </si>
  <si>
    <t>Economie aplicată şi finanţe</t>
  </si>
  <si>
    <t>Inginerie și management în alimentație publică și agroturism</t>
  </si>
  <si>
    <t>Media generalăla admitere</t>
  </si>
  <si>
    <t>Total licenţă</t>
  </si>
  <si>
    <t>Total Universitate licenţă</t>
  </si>
  <si>
    <t>Total Universitate master</t>
  </si>
  <si>
    <t>Contri-buţii la cheltuieli de studii</t>
  </si>
  <si>
    <t xml:space="preserve">Ştiinţa mediului </t>
  </si>
  <si>
    <t>de Științe Tehnice și Umaniste  din Tg. Mureș</t>
  </si>
  <si>
    <t>Nr. înscrişi</t>
  </si>
  <si>
    <t>% P</t>
  </si>
  <si>
    <t>% CI</t>
  </si>
  <si>
    <t>% CI+A</t>
  </si>
  <si>
    <t>% A</t>
  </si>
  <si>
    <t>Media examenului de licenţă/ disertaţie</t>
  </si>
  <si>
    <t>Diferenţa ML-MA</t>
  </si>
  <si>
    <t>Studenți înscriși</t>
  </si>
  <si>
    <t>B% (Bm/I*100)</t>
  </si>
  <si>
    <t>B% (BSt/I*100)</t>
  </si>
  <si>
    <t>B% (BS/I*100)</t>
  </si>
  <si>
    <t>B% (BO/I*100)</t>
  </si>
  <si>
    <t>B% (BT/I*100)</t>
  </si>
  <si>
    <t>Total facultate licenţă</t>
  </si>
  <si>
    <t>Total facultate master</t>
  </si>
  <si>
    <t>Studenţi  evaluaţi</t>
  </si>
  <si>
    <t>Nr. total studenţi din ultimul an de studiu</t>
  </si>
  <si>
    <t>Denumirea echipamentelor (instalaţiilor) din dotare</t>
  </si>
  <si>
    <t>Denumirea atelierului/parcului didactic</t>
  </si>
  <si>
    <t>Capacitatea (nr.  locuri)</t>
  </si>
  <si>
    <t>Date de identificare a spaţiului (amplasament, suprafaţă, se ataşează extrasul de carte funciară cu parcelare)</t>
  </si>
  <si>
    <t>Capacitatea (nr. de locuri de muncă)</t>
  </si>
  <si>
    <t>Denumirea sălii de curs/ seminar</t>
  </si>
  <si>
    <t>Asociat cu contract durată determinată</t>
  </si>
  <si>
    <t>Total posturi ocupate</t>
  </si>
  <si>
    <t>Lector/Şef lucrări</t>
  </si>
  <si>
    <t>III+</t>
  </si>
  <si>
    <t>IV+</t>
  </si>
  <si>
    <t>II+</t>
  </si>
  <si>
    <t xml:space="preserve">Tehnologia construcţiilor de maşini  </t>
  </si>
  <si>
    <t>Fără taxă</t>
  </si>
  <si>
    <t>Nr. stud/g</t>
  </si>
  <si>
    <t>CI+A</t>
  </si>
  <si>
    <t xml:space="preserve">EZT AZ OLDALT NEM KELL KITÖLTENI, AUTOMATIKUSAN VESZI AZ ADATOKAT A Munka 18-ból. </t>
  </si>
  <si>
    <t>Lector universitar</t>
  </si>
  <si>
    <t>Asistent universitar</t>
  </si>
  <si>
    <t>Szabó Lilla</t>
  </si>
  <si>
    <t>-</t>
  </si>
  <si>
    <t>Studii Europene</t>
  </si>
  <si>
    <t xml:space="preserve">Studii Europene </t>
  </si>
  <si>
    <t>CJ</t>
  </si>
  <si>
    <t>Laborator de microscopie</t>
  </si>
  <si>
    <t>5 buc.Microscop optic binocular</t>
  </si>
  <si>
    <t>U 3001-3005</t>
  </si>
  <si>
    <t>1buc.Microscop optic binocular</t>
  </si>
  <si>
    <t>1buc.Microscop optic trinocular MBL 2100</t>
  </si>
  <si>
    <t>U 3032</t>
  </si>
  <si>
    <t>1buc. Microscop inversat</t>
  </si>
  <si>
    <t>3 buc. Microscop KRUSS model MBL2000</t>
  </si>
  <si>
    <t>5 buc.Stereomicroscop</t>
  </si>
  <si>
    <t>U 3033-3037</t>
  </si>
  <si>
    <t>1buc.Stereomicroscop Zeiss</t>
  </si>
  <si>
    <t>U 3038</t>
  </si>
  <si>
    <t>3 buc. Stereomicroscop KRUSS MSZ5000-IL-TL</t>
  </si>
  <si>
    <t>6 buc.Microscop binocular de polarizaţie</t>
  </si>
  <si>
    <t>U 3008-3013</t>
  </si>
  <si>
    <t>1.buc. Microscop trinocular de polarizaţie</t>
  </si>
  <si>
    <t>U 3008-3014</t>
  </si>
  <si>
    <t>1buc.Aparat de fotografiat digit. Nikon 8400 cu fotoadaptor</t>
  </si>
  <si>
    <t>8 buc. Lupă de mare precizie</t>
  </si>
  <si>
    <t>UR 245/1-8</t>
  </si>
  <si>
    <t>1 buc. Agitator magnetic</t>
  </si>
  <si>
    <t>U 3068</t>
  </si>
  <si>
    <t>1buc. Etuvă Geniab Mino OV160-30</t>
  </si>
  <si>
    <t>U 3065</t>
  </si>
  <si>
    <t>1 buc. Refulător de frunze Husqvarna</t>
  </si>
  <si>
    <t>2 buc. Plasă Planktonet</t>
  </si>
  <si>
    <t>UR 237-238</t>
  </si>
  <si>
    <t>3 buc. Plasă Winlab</t>
  </si>
  <si>
    <t>UR 241-244</t>
  </si>
  <si>
    <t>1 buc. Disc Secchi</t>
  </si>
  <si>
    <t>UR 239</t>
  </si>
  <si>
    <t>2 buc. Binoclu Minox BV</t>
  </si>
  <si>
    <t>1 buc. Lampa bactericidă NBV cu timmer digital Gelectronics</t>
  </si>
  <si>
    <t>1 buc. Frigider cu două uşi</t>
  </si>
  <si>
    <t>1 buc. Termostat universal Memmert WB</t>
  </si>
  <si>
    <t>Pc fujitsu siemens</t>
  </si>
  <si>
    <t xml:space="preserve">Ustensile de laborator din sticlă, porţelan şi cuarţ: </t>
  </si>
  <si>
    <t>Laborator analize de mediu</t>
  </si>
  <si>
    <t>1buc. Nişă chimică Dinamica</t>
  </si>
  <si>
    <t>1buc. Flamfotometru</t>
  </si>
  <si>
    <t>1buc. Aparat distilat apă Merit W4000</t>
  </si>
  <si>
    <t>U 3039</t>
  </si>
  <si>
    <t>1buc. Termostat universal LAUDA</t>
  </si>
  <si>
    <t>1 buc. Agitator magnetic Heidolph MR 3001</t>
  </si>
  <si>
    <t>1buc. Refractometru ABBE PRISMA</t>
  </si>
  <si>
    <t>U 3040</t>
  </si>
  <si>
    <t>1buc. Stativ rotativ pt. eprubete</t>
  </si>
  <si>
    <t>U 6006</t>
  </si>
  <si>
    <t>1 buc. Vâscozimetru Hoppler</t>
  </si>
  <si>
    <t>1 buc. Baie de nisip</t>
  </si>
  <si>
    <t>1buc. Fotocolorimetru DR 890</t>
  </si>
  <si>
    <t>U 3045</t>
  </si>
  <si>
    <t>1 buc. pH-metru, conductometru WTW 340i</t>
  </si>
  <si>
    <t>1 buc. Balanţă digitală SHIMADZU</t>
  </si>
  <si>
    <t>1 buc. Agitator</t>
  </si>
  <si>
    <t>1 buc. Agitator cu încălzire HP6 Variomag</t>
  </si>
  <si>
    <t>1 buc. Centrifugă micro20 HETTICH G282</t>
  </si>
  <si>
    <t>5 buc. Manta de încălzire RAYPA</t>
  </si>
  <si>
    <t>1 buc. Manta de încălzire FALC</t>
  </si>
  <si>
    <t>1 buc. Manta de încălzire RFT</t>
  </si>
  <si>
    <t>1 buc. Sistem de apă ultrapură DIRECT Q3 UV</t>
  </si>
  <si>
    <t>1buc. Multimetru pentru cercetare</t>
  </si>
  <si>
    <t>1 buc. Frigider Arctic</t>
  </si>
  <si>
    <t>1 buc. Oxigenometru portabil</t>
  </si>
  <si>
    <t>1buc. Balanţă Analitică Digitală</t>
  </si>
  <si>
    <t>U 3043</t>
  </si>
  <si>
    <t>1 buc. Aparat de tip Kipp pt. generat gaze</t>
  </si>
  <si>
    <t>Laptop Acer</t>
  </si>
  <si>
    <t>Laborator instrumental</t>
  </si>
  <si>
    <t>1buc. Aparat monitorizare gaze in atmosferă - Radon</t>
  </si>
  <si>
    <t>U 3069</t>
  </si>
  <si>
    <t>1buc. Aparat pt. măsurarea permeabilitaţii din sol</t>
  </si>
  <si>
    <t>U 3072</t>
  </si>
  <si>
    <t>1buc. Dozimetru şi contaminometru de radiaţii tip monitor</t>
  </si>
  <si>
    <t>1buc. Măsurător de nebulozitate Iso 7027</t>
  </si>
  <si>
    <t>U 3073</t>
  </si>
  <si>
    <t>1 buc. Luxmetru Entech</t>
  </si>
  <si>
    <t>U 174</t>
  </si>
  <si>
    <t>1buc. Gamaspectrometru cu laptop</t>
  </si>
  <si>
    <t>1buc. Numărător Alfa-beta Protean-MC +Laptop</t>
  </si>
  <si>
    <t>1buc. Ap. de măsurare a câmpului electrom. Tip. EFA 300</t>
  </si>
  <si>
    <t>1buc. Ap. de măsurare a câmpului electrom.Tip. EMR 300</t>
  </si>
  <si>
    <t>1buc. Dozimetru portabil Automess</t>
  </si>
  <si>
    <t>1buc. Staţie meteorologică</t>
  </si>
  <si>
    <t>1buc. Intrument pt. măsurarea puterii vântului</t>
  </si>
  <si>
    <t>UR 247</t>
  </si>
  <si>
    <t>1buc. Aparat pt. măsurarea ploii cu afişaj digital</t>
  </si>
  <si>
    <t>UR 248</t>
  </si>
  <si>
    <t>1buc. Higrometru cu afişaj LCD</t>
  </si>
  <si>
    <t>UR 254</t>
  </si>
  <si>
    <t>1buc. Sonometru Quest</t>
  </si>
  <si>
    <t>1buc. Aerosol - aparat de măsurarea a pulberii</t>
  </si>
  <si>
    <t>1buc. Analizator gravimetric - Hazdast</t>
  </si>
  <si>
    <t>1 buc. Radon detector LUK3P</t>
  </si>
  <si>
    <t>1 buc. Telemetru laser</t>
  </si>
  <si>
    <t>1buc.Pf instrument de măsurare al climatului din aer int.</t>
  </si>
  <si>
    <t>1 buc. Pompa MFS 513A</t>
  </si>
  <si>
    <t>2 buc. Termometru cu infraroşu Precisa</t>
  </si>
  <si>
    <t>1 buc. Termometru Fluke</t>
  </si>
  <si>
    <t>1 buc. Luxmetru Precisa</t>
  </si>
  <si>
    <t>1buc. Voltammetru model 797 VA Computrace cu accesorii+Computer sist.Duron</t>
  </si>
  <si>
    <t>1 buc. Dosimat Plus</t>
  </si>
  <si>
    <t>1buc. Spectrofotometru Jenway</t>
  </si>
  <si>
    <t>U 3066</t>
  </si>
  <si>
    <t>1buc. Titrator automat Titroline Alpha.</t>
  </si>
  <si>
    <t>1buc. Multimetru C863</t>
  </si>
  <si>
    <t>1 buc. Aparat de măsurare a gazelor Quest</t>
  </si>
  <si>
    <t>U 3067</t>
  </si>
  <si>
    <t>1 buc. Aparat pt. det. tensiunii superficiale</t>
  </si>
  <si>
    <t>2 buc. Termometru digital</t>
  </si>
  <si>
    <t>Imprimanta XeroxRicoh Mp200</t>
  </si>
  <si>
    <t xml:space="preserve"> Inchiriat cu    contract</t>
  </si>
  <si>
    <t>Laptop Toshiba</t>
  </si>
  <si>
    <t>Sala A 011;                  29,6 mp</t>
  </si>
  <si>
    <t>4,0</t>
  </si>
  <si>
    <t>U 3006</t>
  </si>
  <si>
    <t>10 buc.Site, dif. mărimi</t>
  </si>
  <si>
    <t>UR 119-129</t>
  </si>
  <si>
    <t>1 buc. Set pH-metru Agrar 2000</t>
  </si>
  <si>
    <t>UR 255</t>
  </si>
  <si>
    <t>10 buc. Lupă de mare precizie</t>
  </si>
  <si>
    <t>UR 245/9-18</t>
  </si>
  <si>
    <t>1 buc. Termometru digital</t>
  </si>
  <si>
    <t>1buc. Cuptor de calcinare Nabertherm</t>
  </si>
  <si>
    <t>1 buc. Penetrometru</t>
  </si>
  <si>
    <t>1 buc. Balanţă digitală Precisa XT 1200</t>
  </si>
  <si>
    <t>Pc Eurone</t>
  </si>
  <si>
    <t xml:space="preserve">Laborator de profil foto </t>
  </si>
  <si>
    <t>Sala B507
15.22 mp</t>
  </si>
  <si>
    <t>- 5 buc. aparate foto Nikon F75</t>
  </si>
  <si>
    <t>U2053-57</t>
  </si>
  <si>
    <t>(Arta imaginii, Fotografie, Fotoprocese, Optică şi aparaturi de filmare)</t>
  </si>
  <si>
    <t>Kit suport umar DSLR+ follow focus</t>
  </si>
  <si>
    <t>- 2 buc. aparate penru mărire foto Crocus III</t>
  </si>
  <si>
    <t>UR259</t>
  </si>
  <si>
    <t>1 buc. cântar electric NJW-1500</t>
  </si>
  <si>
    <t>- 3 buc. aparate pt. uscare fotopozitive</t>
  </si>
  <si>
    <t>- 1 buc. fierbător apă 1.7L</t>
  </si>
  <si>
    <t>- 1 buc. uscător pt. fotonegative</t>
  </si>
  <si>
    <t>-1 buc exponometru Kenko KFM 1100</t>
  </si>
  <si>
    <t>1 buc. Ghilotina, tăvi si pensetă</t>
  </si>
  <si>
    <t>Laborator media  de profil prelucrare materiale multimedia</t>
  </si>
  <si>
    <t>Sala B505
12.47 mp</t>
  </si>
  <si>
    <t xml:space="preserve"> 1 buc. pupitru de editare Workstation HP Z840 Intel Xeon Quad Core 16 GB RAM dotat cu Adobe Creative Suite CC. Monitor Benq</t>
  </si>
  <si>
    <t>(Montaj de film şi TV, Prelucrarea digitală a imaginii, Animaţie)</t>
  </si>
  <si>
    <t>-2 buc. Monitoare audio Sony SMS -1p</t>
  </si>
  <si>
    <t>UR173/1-2</t>
  </si>
  <si>
    <t>-1 buc. Videorecorder DV Cam R-25</t>
  </si>
  <si>
    <t>UR2016</t>
  </si>
  <si>
    <t>Tabla grafica Wacon</t>
  </si>
  <si>
    <t>Soft Toon Boon Studio 5</t>
  </si>
  <si>
    <t>UR173/3-4</t>
  </si>
  <si>
    <t>Studio de televiziune</t>
  </si>
  <si>
    <t>Sala B021
B022
(194.58+22.73) mp</t>
  </si>
  <si>
    <t>30
5</t>
  </si>
  <si>
    <t>6.48
4.54</t>
  </si>
  <si>
    <t>4
4</t>
  </si>
  <si>
    <t>Arta imaginii, Arta imaginii de film, Arta imaginii cinematografice, Cunoştințe operator imagine, Regie TV, Regie de film, Fotografie, Fotoprocese, Montaj film și TV, Adaptare literară, Tehnici și tehnologii TV, Actorie de film, Optică și aparaturi de filmare, Tehnici iluminatorii, Exponometrie, Scenariu tehnic și proiect cinematografic, Practică</t>
  </si>
  <si>
    <t>2007/06</t>
  </si>
  <si>
    <t>Aparat foto Cannon EOS400D</t>
  </si>
  <si>
    <t>Camera de filmare 35mm</t>
  </si>
  <si>
    <t>UF2009</t>
  </si>
  <si>
    <t>Microfon Senheiser - Microport -  set</t>
  </si>
  <si>
    <t>2008/05</t>
  </si>
  <si>
    <t>Reflector pt. Studio - Sechtler set</t>
  </si>
  <si>
    <t>Videoproietor - TOSHIBA</t>
  </si>
  <si>
    <t>2008/06</t>
  </si>
  <si>
    <t>Kit Manfrotto - Stativ camera video</t>
  </si>
  <si>
    <t>2010/03</t>
  </si>
  <si>
    <t>Stadycam Flaycam + monitor 7"</t>
  </si>
  <si>
    <t>Intercom Sistem - Data video</t>
  </si>
  <si>
    <t>Reflectoare pt. studio + anexe - 1 din 6 - ARRI</t>
  </si>
  <si>
    <t>Tabletă grafică Wacon</t>
  </si>
  <si>
    <t>2011/06</t>
  </si>
  <si>
    <t>2012/03</t>
  </si>
  <si>
    <t>Reflector dimabil cu led - studio</t>
  </si>
  <si>
    <t>2014/02</t>
  </si>
  <si>
    <t>Set portabil de refl. pe ledur - studio</t>
  </si>
  <si>
    <t>Reflector 2000w  - studio</t>
  </si>
  <si>
    <t>Rack Dimmer - studio</t>
  </si>
  <si>
    <t>Dulap prelungire, distrib. - studio</t>
  </si>
  <si>
    <t>Mixer Audio digital</t>
  </si>
  <si>
    <t>2015/10</t>
  </si>
  <si>
    <t>Tabletă comandă mixer</t>
  </si>
  <si>
    <t>Cap monitor digital</t>
  </si>
  <si>
    <t>Microfon pentru instrument Sennheiser Drumset 900</t>
  </si>
  <si>
    <t>Microfon atmosferă studio - Neumann KM184 mt Stereo Se</t>
  </si>
  <si>
    <t>Microfon voce studio - Neumann U87</t>
  </si>
  <si>
    <t>Microfon voce studiou - Neumann TLM 49 (Large, condenser, cardioid)</t>
  </si>
  <si>
    <t>Microfon voce studiu - Neumann TLM 103 (Large)</t>
  </si>
  <si>
    <t>Calculator editare audio cu monitor 29"</t>
  </si>
  <si>
    <t>Cameră studio cu prompter</t>
  </si>
  <si>
    <t>2015/12</t>
  </si>
  <si>
    <t>Controller cameră</t>
  </si>
  <si>
    <t xml:space="preserve">Cameră studio </t>
  </si>
  <si>
    <t>Monitor de platou LCD 32" cu suport</t>
  </si>
  <si>
    <t>Prompter cu controller USB</t>
  </si>
  <si>
    <t>Computer Prompter</t>
  </si>
  <si>
    <t>Mixer video</t>
  </si>
  <si>
    <t>Calculator pentru grafică Core i3 cu card SDI</t>
  </si>
  <si>
    <t>Monitor mixer video LG 47" profesional cu consola de perete</t>
  </si>
  <si>
    <t>Monitor tehnic Duo 4K</t>
  </si>
  <si>
    <t>Monitor profesional LCD 17" TVLogic</t>
  </si>
  <si>
    <t>1:4 antenă splitter</t>
  </si>
  <si>
    <t>Echipament de control sunet M1R53</t>
  </si>
  <si>
    <t>Monitor ASSUS 24" FHD cu consola si prelungitor cablu</t>
  </si>
  <si>
    <t>Sistem intercom cu panouri</t>
  </si>
  <si>
    <t>Calculator grafică Core i7 cu card SDI</t>
  </si>
  <si>
    <t>Recorder studio</t>
  </si>
  <si>
    <t>Rack studio</t>
  </si>
  <si>
    <t>Monitor Datavideo profesional de control 17.3" TFT LCD</t>
  </si>
  <si>
    <t>Echipament de control sunet RMCA2</t>
  </si>
  <si>
    <t>Matrix video cu panou de control</t>
  </si>
  <si>
    <t>Calculator de montaj Core i7, 8GB RAM, GTX750, Win8.1Pro</t>
  </si>
  <si>
    <t>Mobilier studio cu 3 module, rack oblic de 2x3U</t>
  </si>
  <si>
    <t>Mobilier comandă audio 2 module, rack oblic 3U</t>
  </si>
  <si>
    <t xml:space="preserve">Lampă Moving head </t>
  </si>
  <si>
    <t>Mixer de lumini</t>
  </si>
  <si>
    <t>Lampă ARRI cu softbox</t>
  </si>
  <si>
    <t>Pantograf</t>
  </si>
  <si>
    <t>Camera robotică Datavideo</t>
  </si>
  <si>
    <t>Set căşti studiou - Senhhaiser HD 380 Pro - 2b/set</t>
  </si>
  <si>
    <t>scara 9 trepte</t>
  </si>
  <si>
    <t xml:space="preserve">KRW-05-Wide Conv - Sony </t>
  </si>
  <si>
    <t>suport microfon</t>
  </si>
  <si>
    <t xml:space="preserve">telescop </t>
  </si>
  <si>
    <t>multimetru</t>
  </si>
  <si>
    <t>geanta KT WS-604</t>
  </si>
  <si>
    <t>cap monopod 234RC</t>
  </si>
  <si>
    <t>Filtru audio - compresor</t>
  </si>
  <si>
    <t>UR157</t>
  </si>
  <si>
    <t>Trepied pt microfoane</t>
  </si>
  <si>
    <t>UR158/1</t>
  </si>
  <si>
    <t xml:space="preserve">Trepied pt microfoane </t>
  </si>
  <si>
    <t>UR158/2</t>
  </si>
  <si>
    <t>Trepied - reflector Theater</t>
  </si>
  <si>
    <t>UR159/1</t>
  </si>
  <si>
    <t>UR159/2</t>
  </si>
  <si>
    <t>UR159/3</t>
  </si>
  <si>
    <t>UR159/4</t>
  </si>
  <si>
    <t>UR159/5</t>
  </si>
  <si>
    <t>UR159/6</t>
  </si>
  <si>
    <t>UR159/7</t>
  </si>
  <si>
    <t>UR159/8</t>
  </si>
  <si>
    <t>Cabluri - microfon</t>
  </si>
  <si>
    <t>UR162/1</t>
  </si>
  <si>
    <t>UR162/2</t>
  </si>
  <si>
    <t>UR162/3</t>
  </si>
  <si>
    <t>Microfoane-EV-50B</t>
  </si>
  <si>
    <t>UR167/1</t>
  </si>
  <si>
    <t>UR167/2</t>
  </si>
  <si>
    <t>UR167/3</t>
  </si>
  <si>
    <t>Reflectoare pt producerea luminii-BLSF 1000 - JAMIRO</t>
  </si>
  <si>
    <t>UR168/1</t>
  </si>
  <si>
    <t>UR168/2</t>
  </si>
  <si>
    <t>Accesorii sunet efect audio - Delay</t>
  </si>
  <si>
    <t>UR170</t>
  </si>
  <si>
    <t>Microfoane-ECM -77B - SONY</t>
  </si>
  <si>
    <t>UR171/1</t>
  </si>
  <si>
    <t>UR171/2</t>
  </si>
  <si>
    <t>UR171/3</t>
  </si>
  <si>
    <t>UR171/4</t>
  </si>
  <si>
    <t>UR171/5</t>
  </si>
  <si>
    <t>Difuzoare active SMS-1P</t>
  </si>
  <si>
    <t>UR173/5</t>
  </si>
  <si>
    <t>UR173/6</t>
  </si>
  <si>
    <t>UR173/7</t>
  </si>
  <si>
    <t>UR173/8</t>
  </si>
  <si>
    <t>UR173/9</t>
  </si>
  <si>
    <t>UR173/10</t>
  </si>
  <si>
    <t>Stativ tabla conf</t>
  </si>
  <si>
    <t>UR186/2</t>
  </si>
  <si>
    <t>Tabla conf</t>
  </si>
  <si>
    <t>UR42</t>
  </si>
  <si>
    <t>Încărcător acumulator Sony BC-V615</t>
  </si>
  <si>
    <t>UR258</t>
  </si>
  <si>
    <t>Tripod Manfrotto MN0055Pro</t>
  </si>
  <si>
    <t>Monopod Manfrotto MN06816</t>
  </si>
  <si>
    <t>UR260</t>
  </si>
  <si>
    <t>Dispozitiv stitiv foto Manfrotto - forgó fej</t>
  </si>
  <si>
    <t>UR261</t>
  </si>
  <si>
    <t>suport camera 35mm - Arri</t>
  </si>
  <si>
    <t>T-bone IEM 100-863 MHz - 1 adó + 1 db. Vevő = 2</t>
  </si>
  <si>
    <t>T-bone IEM 100R-863 MHz - vevő 3 db.</t>
  </si>
  <si>
    <t>sine pentru fahrt</t>
  </si>
  <si>
    <t xml:space="preserve">parasolar - flag </t>
  </si>
  <si>
    <t>modulator FM</t>
  </si>
  <si>
    <t>Sine pentru fahrt - 12 BUC</t>
  </si>
  <si>
    <t>monitor Horizon 19"</t>
  </si>
  <si>
    <t>microfon Rode NTG-2</t>
  </si>
  <si>
    <t>Scară alumuniu - E 3x9</t>
  </si>
  <si>
    <t>cot suport reflector</t>
  </si>
  <si>
    <t xml:space="preserve">cot suport reflector </t>
  </si>
  <si>
    <t xml:space="preserve">Dimmer Showtec 1 Canal 10A </t>
  </si>
  <si>
    <t>Dimmer Showtec 1 Canal 10A</t>
  </si>
  <si>
    <t>Preview Tally Boksz - Ovideo - interfata</t>
  </si>
  <si>
    <t>geanta camera video CC-195</t>
  </si>
  <si>
    <t>geanta camera video CC-192</t>
  </si>
  <si>
    <t>tube tape chroma GREEN - panza fundal</t>
  </si>
  <si>
    <t>caseta pentru transport - 100x50x50 - Case - Theatherret</t>
  </si>
  <si>
    <t>caseta pentru transport - 54x21x33 - Case audio</t>
  </si>
  <si>
    <t>Filtru Kenko ND8 PRO1 D 67MM</t>
  </si>
  <si>
    <t>Filtru Kenko ND4 PRO1 D 67MM</t>
  </si>
  <si>
    <t>Capa Z2/ Kit Suport umar VDSLR+ Follow focus</t>
  </si>
  <si>
    <t>Canon EF 75-300mm f/4-5.6 III - obiectiv</t>
  </si>
  <si>
    <t>Mixer lumini - Behringer</t>
  </si>
  <si>
    <t>Mocrofon Sennheiser</t>
  </si>
  <si>
    <t>Monitor hangfal - YAMAHA</t>
  </si>
  <si>
    <t>Microfon Instrument Shure SM57 LC</t>
  </si>
  <si>
    <t>Microfon voce Shure SM58 5</t>
  </si>
  <si>
    <t xml:space="preserve">Microfon pentru instrument - Audix D4 (Dynamic, hypercardioid) </t>
  </si>
  <si>
    <t>Monitor voce studiou - Sennheiser HD 380 Pro</t>
  </si>
  <si>
    <t>Suport microfon</t>
  </si>
  <si>
    <t>Suport microfon owerhead - darús állvány</t>
  </si>
  <si>
    <t>suport boxe studiou</t>
  </si>
  <si>
    <t>HDD Extern KPI</t>
  </si>
  <si>
    <t>Şină cabluri montabilă pe perete</t>
  </si>
  <si>
    <t>Cameră AC Adaptor rack (up to 6 cameră)</t>
  </si>
  <si>
    <t>Cutie cu conectori perete</t>
  </si>
  <si>
    <t>Monitor pentru prompter 22" cu braț ergonomic</t>
  </si>
  <si>
    <t>Monitor DVI DELL 22" cu braț ergonomic</t>
  </si>
  <si>
    <t>Set de console pentru montare boxe</t>
  </si>
  <si>
    <t>Microfon shot-gum</t>
  </si>
  <si>
    <t>Stativ microfon de masa</t>
  </si>
  <si>
    <t>Microfon lavaliera cu cablu</t>
  </si>
  <si>
    <t>Microfon lavaliera wireless</t>
  </si>
  <si>
    <t>Belt pack cameră cu cască</t>
  </si>
  <si>
    <t>Monitor DELL 22" FHD cu consolă</t>
  </si>
  <si>
    <t>KVM prelungitor Extender DVI</t>
  </si>
  <si>
    <t>Rack keyboard</t>
  </si>
  <si>
    <t xml:space="preserve">Sincron generator - convertor </t>
  </si>
  <si>
    <t>Convertor Audio in SDI</t>
  </si>
  <si>
    <t>Convertor SDI in Audio</t>
  </si>
  <si>
    <t>Lampă ON-AIR cu unitate de alimentare</t>
  </si>
  <si>
    <t>Control PC</t>
  </si>
  <si>
    <t>DELL 24" 16:10 monitor, DVI, IPS</t>
  </si>
  <si>
    <t>Monitor LG 32" profesional pentru mixer video</t>
  </si>
  <si>
    <t>Mobilier studio cu 2 module, rack oblic de 2x3U</t>
  </si>
  <si>
    <t>Mobilier  studio cu 1 modul, rack de masa 1x6U / un rack de 12 U in picioarele mesei</t>
  </si>
  <si>
    <t>Pod pentru lumini</t>
  </si>
  <si>
    <t>Cărucior pentru lampă</t>
  </si>
  <si>
    <t>Cablu de siguranță</t>
  </si>
  <si>
    <t>Laborator de montaj sunet</t>
  </si>
  <si>
    <t>Sala B502</t>
  </si>
  <si>
    <t>HS7 Yamaha monitor de studio activ 95 W</t>
  </si>
  <si>
    <t>HD380 PRO Senheiser casti audio</t>
  </si>
  <si>
    <t>CCM1 5FM Cordial cablu microfon 1.5 m</t>
  </si>
  <si>
    <t>XENYX1204 USB Behringer mixer audio</t>
  </si>
  <si>
    <t>Laborator de inregistrare si montaj sunet I.</t>
  </si>
  <si>
    <t>Sala B503
(12.56+16.21) MP</t>
  </si>
  <si>
    <t xml:space="preserve">Mixer audio </t>
  </si>
  <si>
    <t>U2050</t>
  </si>
  <si>
    <t>Microfon voce studio - AKG C12VR</t>
  </si>
  <si>
    <t>Microfon studiou - Dynaudio 9SII active subwoofer</t>
  </si>
  <si>
    <t>Calculator Intel Core I7 8GB RAM,monitor Dell</t>
  </si>
  <si>
    <t>Casti audio - Sennheiser HD-25 CII</t>
  </si>
  <si>
    <t>Panou acustic studiou</t>
  </si>
  <si>
    <t xml:space="preserve">apărătoare microfon - dop filtru </t>
  </si>
  <si>
    <t>Interfata audio USB - panou acustic</t>
  </si>
  <si>
    <t>Auralex Acoustics Alpha DST - Thomann</t>
  </si>
  <si>
    <t>T Bone Mic Screen - Thomann</t>
  </si>
  <si>
    <t>Laborator informatică (A402)</t>
  </si>
  <si>
    <t>Calea Turzii nr. 4., etaj 4.
57.88 mp</t>
  </si>
  <si>
    <t>2,56</t>
  </si>
  <si>
    <t>2,50</t>
  </si>
  <si>
    <t>Toate</t>
  </si>
  <si>
    <t>UF454/3-UF454/14</t>
  </si>
  <si>
    <t>UF3037</t>
  </si>
  <si>
    <t>Sistem PC - I5 SKYLAKE - 12 buc
Monitor HP - 23" - 12 buc</t>
  </si>
  <si>
    <t>UF955/1-12
UF956/1-12</t>
  </si>
  <si>
    <t>Sala B021, B022
217.31 MP</t>
  </si>
  <si>
    <t>- 1 buc. cameră video Sony WSP 570 cu accesorii:</t>
  </si>
  <si>
    <t>UR2001</t>
  </si>
  <si>
    <t>(Arta imaginii, Arta imaginii de film, Arta imaginii cinematografice, Cunoştințe operator imagine, Regie TV, Regie de film, Fotografie, Fotoprocese, Montaj film și TV, Adaptare literară, Tehnici și tehnologii TV, Actorie de film, Optică și aparaturi de filmare, Tehnici iluminatorii, Exponometrie, Scenariu tehnic și proiect cinematografic, Practică)</t>
  </si>
  <si>
    <t>- obiectiv Angénieux 15x8.3 AIF+</t>
  </si>
  <si>
    <t>- monitor  Sony DXF-51 BW viewfinder</t>
  </si>
  <si>
    <t>- Angénieux SZH 93 servo zoom/focus handle</t>
  </si>
  <si>
    <t>- Angénieux CA 93 servo focus handle</t>
  </si>
  <si>
    <t>- Angénieux back focus module</t>
  </si>
  <si>
    <t>- 1 buc. cameră video Full HD Sony PMW EX-3</t>
  </si>
  <si>
    <t>UF2010</t>
  </si>
  <si>
    <t>- 1 buc. cameră video Full HD Sony PMW EX-1</t>
  </si>
  <si>
    <t>UF2085</t>
  </si>
  <si>
    <t>- 3 buc. camere video Sony DSR PD-170</t>
  </si>
  <si>
    <t>2005
2007
2007</t>
  </si>
  <si>
    <t>- 3 buc. camere video Sony DSR PD-150</t>
  </si>
  <si>
    <t>UR2010
UR2011
UR2012</t>
  </si>
  <si>
    <t>- 1 buc. cameră Arriflex IIC, 35 mm, cu accesorii:</t>
  </si>
  <si>
    <t>obiective Taylor-Hobson: 25 mm, 32 mm, 40 mm, 50 mm, 75 mm</t>
  </si>
  <si>
    <t>adaptor Arnold Richter</t>
  </si>
  <si>
    <t>4 buc. casete 60 m</t>
  </si>
  <si>
    <t>1 buc. casetă 150 m</t>
  </si>
  <si>
    <t>accesorii pentru animaţie frame by frame (motor single frame, zusatzblende, numărător cadre, telecomandă)</t>
  </si>
  <si>
    <t>motor sincron 24 cadre/s</t>
  </si>
  <si>
    <t>motor cu viteze variabile</t>
  </si>
  <si>
    <t>acumulator 16V</t>
  </si>
  <si>
    <t>- 3 buc. casetoscoape Sony DSR-25</t>
  </si>
  <si>
    <t>UR2016
UR2017
UR2018</t>
  </si>
  <si>
    <t>- 1 buc. trepied Sachtler DV 12 Pro</t>
  </si>
  <si>
    <t>UR2007</t>
  </si>
  <si>
    <t>- 3 buc. trepiede Sachtler DV II/2 cu dolly</t>
  </si>
  <si>
    <t>UR2013</t>
  </si>
  <si>
    <t>UR2014</t>
  </si>
  <si>
    <t>UR2015</t>
  </si>
  <si>
    <t>- 1 buc. trepied Manfrotto-Vinten Pro 5DC/PT 525</t>
  </si>
  <si>
    <t>UR2075</t>
  </si>
  <si>
    <t>- 1 buc. trepiede Manfrotto QuickSet</t>
  </si>
  <si>
    <t>-1 Trepied Manfrotto</t>
  </si>
  <si>
    <t>Steady cam Flaycam+mon 7”</t>
  </si>
  <si>
    <t>- 6 buc. lumini Theatre Spot cu accesorii (stative, lentile Fresnel, parasolare)</t>
  </si>
  <si>
    <t>6 buc. lumini Arri Junior 650 W cu accesorii (stative, lentile Fresnel, parasolare)</t>
  </si>
  <si>
    <t>- 2 buc. reflectoare Janiro 1000 W</t>
  </si>
  <si>
    <t>UR168/1
UR168/2</t>
  </si>
  <si>
    <t>- 2 seturi de reflectoare Balogh 1000 W (2 seturi complete cu stative, cleme şi filtre incluse)</t>
  </si>
  <si>
    <t>UR2030
UR2031</t>
  </si>
  <si>
    <t>- 2 buc. surse de lumină cu tuburi fluorescente Balogh 350 W</t>
  </si>
  <si>
    <t>UR2032
UR2033</t>
  </si>
  <si>
    <t>- 2 seturi lumini Sachtler HSL-1000,  350 W, portabile, cu accesorii (6 reflectoare, stative )</t>
  </si>
  <si>
    <t>Reflector HMI 1200w Filmgear cu stativ</t>
  </si>
  <si>
    <t>-6 buc. DimmerShowtec 10A</t>
  </si>
  <si>
    <t>2 seturi microport Sennheiser EW 112-P – G2</t>
  </si>
  <si>
    <t>2 seturi microport Sennheiser EW 112 P- G3</t>
  </si>
  <si>
    <t>- 3 buc. microfoane EV RE-50B</t>
  </si>
  <si>
    <t>UR167/1-3</t>
  </si>
  <si>
    <t>- 5 buc. microfoane lavaliere Sony ECM-77B</t>
  </si>
  <si>
    <t>UR171/1-5</t>
  </si>
  <si>
    <t>-1 buc. microfon RODE  NTG-2</t>
  </si>
  <si>
    <t>- 1 buc. microfon Sennheiser MKH 418, cu accesorii (boom, mount, paravânt)</t>
  </si>
  <si>
    <t>- 1 buc. mixer/recorder audio Edirol R-4</t>
  </si>
  <si>
    <t>US30027</t>
  </si>
  <si>
    <t>-1 buc. Recorder audio TASCAM DR680</t>
  </si>
  <si>
    <t>-1 Sistem sonorizare PEAVEY</t>
  </si>
  <si>
    <t>- 10 buc. difuzoare active profesionale Sony SMS-1P</t>
  </si>
  <si>
    <t>UR173/1-10</t>
  </si>
  <si>
    <t>-1 buc reportofon audio ZOOM H4n</t>
  </si>
  <si>
    <t>- sistem traveling (platformă cu scaun, 18 buc. de şine, cca. 22 m)</t>
  </si>
  <si>
    <t>- 1 buc. videoproiector Toshiba TLP-XD2000</t>
  </si>
  <si>
    <t>- 8 buc. Monitoare  studio Sony Trinitron PVM-14N5E - 14”</t>
  </si>
  <si>
    <t>UR3046/1-8</t>
  </si>
  <si>
    <t>- 1 buc. monitor studio Sony PVM-20N5E - 20”</t>
  </si>
  <si>
    <t>UR3054</t>
  </si>
  <si>
    <t>- 1 buc. exponometru digital Kenko KFM-1100</t>
  </si>
  <si>
    <t>- 1 buc. exponometru  Minolta clasic</t>
  </si>
  <si>
    <t>- 3 buc. obiective de conversie Sony VCL HGD0758, 58 mm, 0.7x</t>
  </si>
  <si>
    <t>- 1 buc. generator 2 KW</t>
  </si>
  <si>
    <t>- 1 set Sistem intercom Datavideo, 8 canale</t>
  </si>
  <si>
    <t>- 1 buc. Philips DVDR75 DVD recorder</t>
  </si>
  <si>
    <t>- 1 buc. Sony DVP-NS330 DVD player</t>
  </si>
  <si>
    <t>U156</t>
  </si>
  <si>
    <t>- 1 buc. LG V180 WHS/DVD player</t>
  </si>
  <si>
    <t>- 2 buc. suport microfon</t>
  </si>
  <si>
    <t>UR158</t>
  </si>
  <si>
    <t>- 1 buc. mixer audio Soundcraft 16 canale</t>
  </si>
  <si>
    <t>- 1 buc. mixer pt. editare lineară audio-video DataVideo, 4 canale</t>
  </si>
  <si>
    <t>U2051</t>
  </si>
  <si>
    <t>- 2 buc. sisteme T-Bone 100 in-ear monitoring, cu 3 unităţi receptoate</t>
  </si>
  <si>
    <t>- Filtru audio Alesis 3630 compessor limiter/gate</t>
  </si>
  <si>
    <t>- Deck audio Sony TC-WE 475</t>
  </si>
  <si>
    <t>UR172</t>
  </si>
  <si>
    <t>- Procesor audio LEM DX24</t>
  </si>
  <si>
    <t>-6 buc. GREEN Chroma Key</t>
  </si>
  <si>
    <t>5 buc. Reflector dimabil cu led</t>
  </si>
  <si>
    <t>Set portabil de reflectoare pe leduri</t>
  </si>
  <si>
    <t>2 buc. Rack cu dimer</t>
  </si>
  <si>
    <t>2 buc. Reflector 200 w</t>
  </si>
  <si>
    <t>Dulap prelungire distributie</t>
  </si>
  <si>
    <t>Microfon Azden ptr.DSLR</t>
  </si>
  <si>
    <t>Aparat foto Canon EOS 650 D</t>
  </si>
  <si>
    <t>Obiectiv Canon 75-300</t>
  </si>
  <si>
    <t>Trepied foto Manfrotto MINI</t>
  </si>
  <si>
    <t>10 buc reflectoare 1000w cu cârlig  si cap rotativ</t>
  </si>
  <si>
    <t>Tablou dimabil 4 tuburi flourescente</t>
  </si>
  <si>
    <t>Mixer Lumini</t>
  </si>
  <si>
    <t>3 buc. microfoane lavaliera sennheiser</t>
  </si>
  <si>
    <t>Lampă ARRI cu softbax</t>
  </si>
  <si>
    <t>1461 m3</t>
  </si>
  <si>
    <t>1968 m3</t>
  </si>
  <si>
    <t>Laborator de cercetare “Ecosystem services”</t>
  </si>
  <si>
    <t>3+1</t>
  </si>
  <si>
    <t>SM</t>
  </si>
  <si>
    <t>Stereomicroscop trinocular Kruss MSZ5600</t>
  </si>
  <si>
    <t>Videocameră VOPC85 (videoocular pt. Calculator)</t>
  </si>
  <si>
    <t>Calculator Dell Precision T3500 quad core</t>
  </si>
  <si>
    <t>Monitor HP Compaq LA2405wg</t>
  </si>
  <si>
    <t>Multifuncţional HP Color LaserJet CM1312nfi MFP</t>
  </si>
  <si>
    <t>Laptop HP ElitBook 2530p</t>
  </si>
  <si>
    <t>Sala Óváry (curs)</t>
  </si>
  <si>
    <t xml:space="preserve"> str. Matei Corvin nr. 4, parter
70.67 mp</t>
  </si>
  <si>
    <t>1,17</t>
  </si>
  <si>
    <t>1,00</t>
  </si>
  <si>
    <t>1 buc. Laptop Dell, sistem de sonorizare, proiector multimedia, ecran de proiectie.</t>
  </si>
  <si>
    <t>Laptop Dell Latitude E6420,proiector BenqMp625P</t>
  </si>
  <si>
    <t xml:space="preserve">Laptop-2012
Proiector-2009
</t>
  </si>
  <si>
    <t>Studio de film şi producţii TV (B021)</t>
  </si>
  <si>
    <t>Calea Turzii nr. 4., subsol 2
194.58 mp</t>
  </si>
  <si>
    <t>6,48</t>
  </si>
  <si>
    <t>4,00</t>
  </si>
  <si>
    <t>1 buc. Calculator desktop cu monitor, proiector multimedia, ecran de proiectie</t>
  </si>
  <si>
    <t>Cameră mixaj imagine (B022)</t>
  </si>
  <si>
    <t>Calea Turzii nr. 4., subsol 2
22.73 mp</t>
  </si>
  <si>
    <t>4,54</t>
  </si>
  <si>
    <t>1buc. Calculator Siberian Nordlogic desktop cu monitor, proiector, sistem de sonorizare</t>
  </si>
  <si>
    <t>Cameră mixaj sunet (B022)</t>
  </si>
  <si>
    <t>Calea Turzii nr. 4., subsol 2
4.00 mp</t>
  </si>
  <si>
    <t>1 buc. Calculator desktop cu monitor</t>
  </si>
  <si>
    <t>Laborator geologie (A011)</t>
  </si>
  <si>
    <t>Calea Turzii nr. 4., parter
29.60 mp</t>
  </si>
  <si>
    <t>4,93</t>
  </si>
  <si>
    <t>Aula Magna – sală proiecţii (B101)</t>
  </si>
  <si>
    <t>Calea Turzii nr. 4., etaj 1.
195.88 mp</t>
  </si>
  <si>
    <t>1,04</t>
  </si>
  <si>
    <t>Sală curs (A105)</t>
  </si>
  <si>
    <t>Calea Turzii nr. 4., etaj 1.
64.36 mp</t>
  </si>
  <si>
    <t>1,53</t>
  </si>
  <si>
    <t>Calculator: Dell Optiplex 790, I3, 4gb Ram, 500 Gb Hard,monitor Lg LCD 22", Proiector Epson EB-X02</t>
  </si>
  <si>
    <t xml:space="preserve">Calculator-2015
Proiector-2014
</t>
  </si>
  <si>
    <t>Sală seminar (A104)</t>
  </si>
  <si>
    <t>Calea Turzii nr. 4., etaj 1.
53.97 mp</t>
  </si>
  <si>
    <t>2,24</t>
  </si>
  <si>
    <t>1,40</t>
  </si>
  <si>
    <t>Sală curs (A204)</t>
  </si>
  <si>
    <t>Calea Turzii nr. 4., etaj 2.
64.36 mp</t>
  </si>
  <si>
    <t xml:space="preserve">Calculator-2009
Proiector-2014
</t>
  </si>
  <si>
    <t>Sală seminarii (A203)</t>
  </si>
  <si>
    <t>Calea Turzii nr. 4., etaj 2.
53.97 mp</t>
  </si>
  <si>
    <t>Sală curs (A303)</t>
  </si>
  <si>
    <t>Calea Turzii nr. 4., etaj 3.
69.67 mp</t>
  </si>
  <si>
    <t>1,58</t>
  </si>
  <si>
    <t>Sală curs (B301)</t>
  </si>
  <si>
    <t>Calea Turzii nr. 4., etaj 3.
68.95 mp</t>
  </si>
  <si>
    <t>1,56</t>
  </si>
  <si>
    <t>Sală simulare judecătorie (B302)</t>
  </si>
  <si>
    <t>Calea Turzii nr. 4., etaj 3.
69.36 mp</t>
  </si>
  <si>
    <t>2,04</t>
  </si>
  <si>
    <t>Pc Core 2 Duo Asrock,320 Gb Hdd, 2Gb Ram, Monitor 21" cu difuzor intergrat, proiector Benq625p</t>
  </si>
  <si>
    <t>Laborator chimie (B402)</t>
  </si>
  <si>
    <t>Laptop Acer TM460</t>
  </si>
  <si>
    <t>Intel Celleron 2,4 Mhz, 2 Gb Ram, 160 Gb Hdd</t>
  </si>
  <si>
    <t>Laborator fizică (B403)</t>
  </si>
  <si>
    <t>Calea Turzii nr. 4., etaj 4.
34.80 mp</t>
  </si>
  <si>
    <t>Intel Pentium 4, 1Gb ram, 320 Gb Hdd, Monitor 17 inch</t>
  </si>
  <si>
    <t>Laborator biologie (B404)</t>
  </si>
  <si>
    <t>Calea Turzii nr. 4., etaj 4.
42.81 mp</t>
  </si>
  <si>
    <t>Cabină montaj imagine şi sunet (B505)</t>
  </si>
  <si>
    <t>Calea Turzii nr. 4., etaj 5.
12.47 mp</t>
  </si>
  <si>
    <t>4,15</t>
  </si>
  <si>
    <t>Sală seminar (B506)</t>
  </si>
  <si>
    <t>Calea Turzii nr. 4., etaj 5.
24.94 mp</t>
  </si>
  <si>
    <t>2,07</t>
  </si>
  <si>
    <t>Latop, Proiector Multimedia</t>
  </si>
  <si>
    <t>Lenovo Ideapad Z710, I7 4710 MQ, 8 Gb Ram, 1 Tb Hdd, Proiector Benq W770ST</t>
  </si>
  <si>
    <t xml:space="preserve">Calculator-2015
Proiector-2015
</t>
  </si>
  <si>
    <t>Laborator developare foto (B507)</t>
  </si>
  <si>
    <t>Calea Turzii nr. 4., etaj 5.
15.22 mp</t>
  </si>
  <si>
    <t>7,61</t>
  </si>
  <si>
    <t>Cabină montaj didactic (B502)</t>
  </si>
  <si>
    <t>Calea Turzii nr. 4., etaj 5.
25.12 mp</t>
  </si>
  <si>
    <t>2,09</t>
  </si>
  <si>
    <t>Cabină montaj imagine şi sunet (B503)</t>
  </si>
  <si>
    <t>Calea Turzii nr. 4., etaj 5.
12.56 mp</t>
  </si>
  <si>
    <t>4,18</t>
  </si>
  <si>
    <t xml:space="preserve">Intel Core i7 8GB RAM, Windows 8.1, Adobe CC, Cubase 8 EDU, Monitor Dell </t>
  </si>
  <si>
    <t>Studio înregistrare sunet (B503)</t>
  </si>
  <si>
    <t>Calea Turzii nr. 4., etaj 5.
16.21 mp</t>
  </si>
  <si>
    <t>4,05</t>
  </si>
  <si>
    <t>Bibliotecă (B601)</t>
  </si>
  <si>
    <t xml:space="preserve">Calea Turzii nr. 4., etaj 6.
191.83 (148.73) mp </t>
  </si>
  <si>
    <t>Protecția și monitorizarea mediului, Domeniul: Știința mediului</t>
  </si>
  <si>
    <t>Protecția și monitorizarea mediului</t>
  </si>
  <si>
    <t>Conferențiar universitar</t>
  </si>
  <si>
    <t>Sala B404;                  42,81 mp</t>
  </si>
  <si>
    <t>1buc.Autoclav RYPA AES 28</t>
  </si>
  <si>
    <t>Sala B402;                  57,88 mp</t>
  </si>
  <si>
    <t>xxx</t>
  </si>
  <si>
    <t>Sala B403;                  34,8 mp</t>
  </si>
  <si>
    <t>1 buc. Aparat multimetru Multi 3320</t>
  </si>
  <si>
    <t>Obiectiv Canon EF 24-70mm
Tamron 70-200mm Canon</t>
  </si>
  <si>
    <t xml:space="preserve">SDI-HDMI Converter                                                                        </t>
  </si>
  <si>
    <t xml:space="preserve">KUF996                   </t>
  </si>
  <si>
    <t xml:space="preserve">scaun RIVA T - scaun ergonomic Studiou                                                    </t>
  </si>
  <si>
    <t xml:space="preserve">KUF1026/1                </t>
  </si>
  <si>
    <t xml:space="preserve">KUF1026/2                </t>
  </si>
  <si>
    <t xml:space="preserve">KUF1026/3                </t>
  </si>
  <si>
    <t xml:space="preserve">KUF1026/4                </t>
  </si>
  <si>
    <t xml:space="preserve">KUF1026/5                </t>
  </si>
  <si>
    <t xml:space="preserve">KUF1026/6                </t>
  </si>
  <si>
    <t xml:space="preserve">Cablu HDMI DVI                                                                            </t>
  </si>
  <si>
    <t xml:space="preserve">KUF997                   </t>
  </si>
  <si>
    <t xml:space="preserve">Difuzor Studio Monitor Yamaha                                                             </t>
  </si>
  <si>
    <t xml:space="preserve">KUF998/1                 </t>
  </si>
  <si>
    <t xml:space="preserve">KUF998/2                 </t>
  </si>
  <si>
    <t xml:space="preserve">Stativ mictofon de masa                                                                   </t>
  </si>
  <si>
    <t xml:space="preserve">KUF999/1                 </t>
  </si>
  <si>
    <t xml:space="preserve">KUF999/2                 </t>
  </si>
  <si>
    <t xml:space="preserve">Difuzor platou DB                                                                         </t>
  </si>
  <si>
    <t xml:space="preserve">KUF1000                  </t>
  </si>
  <si>
    <t xml:space="preserve">Difozor Studio Monitor - Yamaha HS5                                                       </t>
  </si>
  <si>
    <t xml:space="preserve">KUF1001/1                </t>
  </si>
  <si>
    <t xml:space="preserve">KUF1001/2                </t>
  </si>
  <si>
    <t xml:space="preserve">Difuzor calculator - Fostex                                                               </t>
  </si>
  <si>
    <t xml:space="preserve">KUF1002/2                </t>
  </si>
  <si>
    <t xml:space="preserve">Consula reglabila si mondabila pe perete                                                  </t>
  </si>
  <si>
    <t xml:space="preserve">KUF1003/1                </t>
  </si>
  <si>
    <t xml:space="preserve">KUF1003/2                </t>
  </si>
  <si>
    <t xml:space="preserve">KUF1003/3                </t>
  </si>
  <si>
    <t xml:space="preserve">KUF1003/4                </t>
  </si>
  <si>
    <t xml:space="preserve">Cablu DVI-D HDMI                                                                          </t>
  </si>
  <si>
    <t xml:space="preserve">KUF1004/1                </t>
  </si>
  <si>
    <t xml:space="preserve">KUF1004/2                </t>
  </si>
  <si>
    <t xml:space="preserve">KUF1004/3                </t>
  </si>
  <si>
    <t xml:space="preserve">KUF1004/4                </t>
  </si>
  <si>
    <t xml:space="preserve">DVI distribuitor extender USB EXT                                                         </t>
  </si>
  <si>
    <t xml:space="preserve">KUF1005/1                </t>
  </si>
  <si>
    <t xml:space="preserve">KUF1005/2                </t>
  </si>
  <si>
    <t xml:space="preserve">KUF1005/3                </t>
  </si>
  <si>
    <t xml:space="preserve">KUF1005/4                </t>
  </si>
  <si>
    <t xml:space="preserve">Speed ring circular - adaptor softbox                                                     </t>
  </si>
  <si>
    <t xml:space="preserve">KUF1006/1                </t>
  </si>
  <si>
    <t xml:space="preserve">KUF1006/2                </t>
  </si>
  <si>
    <t xml:space="preserve">KUF1006/3                </t>
  </si>
  <si>
    <t xml:space="preserve">Distribuitor SDI in RACK                                                                  </t>
  </si>
  <si>
    <t xml:space="preserve">KUF1007/1                </t>
  </si>
  <si>
    <t xml:space="preserve">KUF1007/2                </t>
  </si>
  <si>
    <t xml:space="preserve">KUF1007/3                </t>
  </si>
  <si>
    <t xml:space="preserve">KUF1007/4                </t>
  </si>
  <si>
    <t xml:space="preserve">KUF1007/5                </t>
  </si>
  <si>
    <t xml:space="preserve">KUF1007/6                </t>
  </si>
  <si>
    <t xml:space="preserve">KUF1007/7                </t>
  </si>
  <si>
    <t xml:space="preserve">KUF1007/8                </t>
  </si>
  <si>
    <t xml:space="preserve">KUF1007/9                </t>
  </si>
  <si>
    <t xml:space="preserve">Converter SDI to Audio                                                                    </t>
  </si>
  <si>
    <t xml:space="preserve">KUF1008                  </t>
  </si>
  <si>
    <t xml:space="preserve">Hybrid telefonic activ                                                                    </t>
  </si>
  <si>
    <t xml:space="preserve">KUF1009                  </t>
  </si>
  <si>
    <t xml:space="preserve">Distribuitor HDMI                                                                         </t>
  </si>
  <si>
    <t xml:space="preserve">KUF1010                  </t>
  </si>
  <si>
    <t xml:space="preserve">Carucior pentru lampa de sine tip A                                                       </t>
  </si>
  <si>
    <t xml:space="preserve">KUF1011                  </t>
  </si>
  <si>
    <t xml:space="preserve">Carucior pentru cablu de sine 40 BUC                                                      </t>
  </si>
  <si>
    <t xml:space="preserve">KUF1012                  </t>
  </si>
  <si>
    <t xml:space="preserve">Carucior pentru lamba pe sine tip B                                                       </t>
  </si>
  <si>
    <t xml:space="preserve">KUF1013/1                </t>
  </si>
  <si>
    <t xml:space="preserve">KUF1013/2                </t>
  </si>
  <si>
    <t xml:space="preserve">KUF1013/3                </t>
  </si>
  <si>
    <t xml:space="preserve">KUF1013/4                </t>
  </si>
  <si>
    <t xml:space="preserve">Prajina pentru miscarea lampilor                                                          </t>
  </si>
  <si>
    <t xml:space="preserve">KUF1014/1                </t>
  </si>
  <si>
    <t xml:space="preserve">KUF1014/2                </t>
  </si>
  <si>
    <t xml:space="preserve">Suport telescopic pentru lampi cu cap                                                     </t>
  </si>
  <si>
    <t xml:space="preserve">KUF1015/1                </t>
  </si>
  <si>
    <t xml:space="preserve">KUF1015/2                </t>
  </si>
  <si>
    <t xml:space="preserve">KUF1015/3                </t>
  </si>
  <si>
    <t xml:space="preserve">KUF1015/4                </t>
  </si>
  <si>
    <t xml:space="preserve">KUF1015/5                </t>
  </si>
  <si>
    <t xml:space="preserve">KUF1015/6                </t>
  </si>
  <si>
    <t xml:space="preserve">KUF1015/7                </t>
  </si>
  <si>
    <t xml:space="preserve">Teava aluminiu Spigot                                                                     </t>
  </si>
  <si>
    <t xml:space="preserve">KUF1016/1                </t>
  </si>
  <si>
    <t xml:space="preserve">KUF1016/2                </t>
  </si>
  <si>
    <t xml:space="preserve">KUF1016/3                </t>
  </si>
  <si>
    <t xml:space="preserve">KUF1016/4                </t>
  </si>
  <si>
    <t xml:space="preserve">KUF1016/5                </t>
  </si>
  <si>
    <t xml:space="preserve">Controller DMX 512                                                                        </t>
  </si>
  <si>
    <t xml:space="preserve">KUF1017                  </t>
  </si>
  <si>
    <t xml:space="preserve">Rack Mobil                                                                                </t>
  </si>
  <si>
    <t xml:space="preserve">KUF1018                  </t>
  </si>
  <si>
    <t xml:space="preserve">Converter USB-MIDI                                                                        </t>
  </si>
  <si>
    <t xml:space="preserve">KUF1019                  </t>
  </si>
  <si>
    <t xml:space="preserve">Swich TP-LINK                                                                             </t>
  </si>
  <si>
    <t xml:space="preserve">KUF1020                  </t>
  </si>
  <si>
    <t xml:space="preserve">KVM mause                                                                                 </t>
  </si>
  <si>
    <t xml:space="preserve">KUF1021/1                </t>
  </si>
  <si>
    <t xml:space="preserve">KUF1021/2                </t>
  </si>
  <si>
    <t xml:space="preserve">KUF1021/3                </t>
  </si>
  <si>
    <t xml:space="preserve">KUF1021/4                </t>
  </si>
  <si>
    <t xml:space="preserve">Vari Zoom ROCK-EXD - MACARA                                                               </t>
  </si>
  <si>
    <t xml:space="preserve">KUF1022                  </t>
  </si>
  <si>
    <t xml:space="preserve">Onkyo UWF-1                                                                               </t>
  </si>
  <si>
    <t xml:space="preserve">KUF1024                  </t>
  </si>
  <si>
    <t xml:space="preserve">LD Systems HPA-6 - dsitribuitor monitor audio 6 canale                                    </t>
  </si>
  <si>
    <t xml:space="preserve">KUF1027                  </t>
  </si>
  <si>
    <t xml:space="preserve">Priza cu protectie SPG5-C-15 prelungitor cu 5 prize 5m                                    </t>
  </si>
  <si>
    <t xml:space="preserve">KUF1041/1                </t>
  </si>
  <si>
    <t xml:space="preserve">KUF1041/2                </t>
  </si>
  <si>
    <t xml:space="preserve">Laptop DELL Inspirion 7537, Intel Core i7                                                 </t>
  </si>
  <si>
    <t xml:space="preserve">KUF1042                  </t>
  </si>
  <si>
    <t xml:space="preserve">Roland HDD-500G HD pt R1000                                                               </t>
  </si>
  <si>
    <t xml:space="preserve">KUF1047                  </t>
  </si>
  <si>
    <t xml:space="preserve">Cutie aluminiu                                                                            </t>
  </si>
  <si>
    <t xml:space="preserve">KUF1052/1                </t>
  </si>
  <si>
    <t xml:space="preserve">KUF1052/2                </t>
  </si>
  <si>
    <t xml:space="preserve">KUF1052/3                </t>
  </si>
  <si>
    <t xml:space="preserve">KUF1052/4                </t>
  </si>
  <si>
    <t xml:space="preserve">Suport microfon                                                                           </t>
  </si>
  <si>
    <t xml:space="preserve">KUF1056/1                </t>
  </si>
  <si>
    <t xml:space="preserve">KUF1056/2                </t>
  </si>
  <si>
    <t xml:space="preserve">Suport microfon de studio                                                                 </t>
  </si>
  <si>
    <t xml:space="preserve">KUF1057                  </t>
  </si>
  <si>
    <t xml:space="preserve">Suport microfon stereo                                                                    </t>
  </si>
  <si>
    <t xml:space="preserve">KUF1058                  </t>
  </si>
  <si>
    <t xml:space="preserve">DI Box - transformator                                                                    </t>
  </si>
  <si>
    <t xml:space="preserve">KUF1059/1                </t>
  </si>
  <si>
    <t xml:space="preserve">KUF1059/2                </t>
  </si>
  <si>
    <t xml:space="preserve">Calculator Dell + Keyboard+Mause                                                          </t>
  </si>
  <si>
    <t xml:space="preserve">KUF1065                  </t>
  </si>
  <si>
    <t xml:space="preserve">Monitor DELL                                                                              </t>
  </si>
  <si>
    <t xml:space="preserve">KUF1066                  </t>
  </si>
  <si>
    <t xml:space="preserve">Mocheta brazil 380 BLUE                                                                   </t>
  </si>
  <si>
    <t xml:space="preserve">KUF70201                 </t>
  </si>
  <si>
    <t xml:space="preserve">Burete fonosolant 55 piese                                                                </t>
  </si>
  <si>
    <t xml:space="preserve">KUF70203                 </t>
  </si>
  <si>
    <t xml:space="preserve">Televizor LED Star-Light 102 cm                                                           </t>
  </si>
  <si>
    <t xml:space="preserve">KUF70204                 </t>
  </si>
  <si>
    <t xml:space="preserve">Panou de izolare fonica                                                                   </t>
  </si>
  <si>
    <t xml:space="preserve">KUF70228                 </t>
  </si>
  <si>
    <t xml:space="preserve">KUF70229                 </t>
  </si>
  <si>
    <t xml:space="preserve">KUF70230                 </t>
  </si>
  <si>
    <t xml:space="preserve">KUF70231                 </t>
  </si>
  <si>
    <t xml:space="preserve">KUF70232                 </t>
  </si>
  <si>
    <t xml:space="preserve">Extension cable dor Sony                                                                  
Card SDHC UHS                                                                             
Card SDHC UHS            
 Zoom F8 Multirack Recorder                                      </t>
  </si>
  <si>
    <t>Zoom F8 Multirack Recorder</t>
  </si>
  <si>
    <t>Corpul B, etaj 701; 15 mp</t>
  </si>
  <si>
    <t xml:space="preserve">1buc Calculator, videoproiector,
 Sistem de sonorizare, tablă
</t>
  </si>
  <si>
    <t xml:space="preserve">Pc Core 2 Duo Asrock,
proiector HD
</t>
  </si>
  <si>
    <t>RA - reacreditat</t>
  </si>
  <si>
    <t>Protecţia şi monitorizarea mediului</t>
  </si>
  <si>
    <t>Török Ferenc</t>
  </si>
  <si>
    <t>KUF 6030</t>
  </si>
  <si>
    <t>KUF 6019</t>
  </si>
  <si>
    <t>KUF 6014/1-3</t>
  </si>
  <si>
    <t>KUF 6012</t>
  </si>
  <si>
    <t>KUF 6015</t>
  </si>
  <si>
    <t>KUF 6004</t>
  </si>
  <si>
    <t>KUF 312</t>
  </si>
  <si>
    <t>KUF 604-605</t>
  </si>
  <si>
    <t>KUF 861</t>
  </si>
  <si>
    <t>KUF 275</t>
  </si>
  <si>
    <t>KUF 3032</t>
  </si>
  <si>
    <t>Microscop trinocular de cercet</t>
  </si>
  <si>
    <t>KUF6051</t>
  </si>
  <si>
    <t>KUF 6023</t>
  </si>
  <si>
    <t>KUF 6008</t>
  </si>
  <si>
    <t>KUF143</t>
  </si>
  <si>
    <t>KUF 220</t>
  </si>
  <si>
    <t>KUF 6029</t>
  </si>
  <si>
    <t>KUF 752/1-5</t>
  </si>
  <si>
    <t>KUF 406</t>
  </si>
  <si>
    <t>KUF 6027</t>
  </si>
  <si>
    <t>KUF366</t>
  </si>
  <si>
    <t>KUF 256</t>
  </si>
  <si>
    <t xml:space="preserve">Pipeta Reseearch Plus 100-1000 ul                                                         </t>
  </si>
  <si>
    <t>KUF70526</t>
  </si>
  <si>
    <t>KUF70527</t>
  </si>
  <si>
    <t xml:space="preserve">Cutie termoelectrica (S. 407)                                                                     </t>
  </si>
  <si>
    <t xml:space="preserve">KUF70818                 </t>
  </si>
  <si>
    <t xml:space="preserve">Rasnita cafea Mulino Caffe 6210                                                           </t>
  </si>
  <si>
    <t xml:space="preserve">KUF71205                 </t>
  </si>
  <si>
    <t xml:space="preserve">Freza pt gheata(S.407)                                                                    </t>
  </si>
  <si>
    <t xml:space="preserve">KUF71228                 </t>
  </si>
  <si>
    <t>KUF 3002</t>
  </si>
  <si>
    <t>KUF 6011</t>
  </si>
  <si>
    <t>KUF 6016</t>
  </si>
  <si>
    <t>KUF 3003</t>
  </si>
  <si>
    <t>KUF 3004</t>
  </si>
  <si>
    <t>KUF 6017</t>
  </si>
  <si>
    <t>KUF 6009</t>
  </si>
  <si>
    <t>KUF 3005</t>
  </si>
  <si>
    <t>KUF 6002</t>
  </si>
  <si>
    <t>KUF 6005</t>
  </si>
  <si>
    <t>KUF 6031</t>
  </si>
  <si>
    <t>KUF 607</t>
  </si>
  <si>
    <t>KUF 6025</t>
  </si>
  <si>
    <t>KUF 6026</t>
  </si>
  <si>
    <t>KUF 377/1-2</t>
  </si>
  <si>
    <t>KUF 378</t>
  </si>
  <si>
    <t>KUF 379</t>
  </si>
  <si>
    <t>KUF 6018</t>
  </si>
  <si>
    <t>KUF 6028</t>
  </si>
  <si>
    <t>KUF 6013</t>
  </si>
  <si>
    <t>KUF 6010</t>
  </si>
  <si>
    <t>KUF 219</t>
  </si>
  <si>
    <t>KUF 374/1-2</t>
  </si>
  <si>
    <t xml:space="preserve">     KUF 3027</t>
  </si>
  <si>
    <t xml:space="preserve">    KUF S1436</t>
  </si>
  <si>
    <t xml:space="preserve">Balanta tehnica model PS 2100 </t>
  </si>
  <si>
    <t>Spectrometru MP-AS</t>
  </si>
  <si>
    <t>KUF6050</t>
  </si>
  <si>
    <t>KUF 375</t>
  </si>
  <si>
    <t>KUF 6021</t>
  </si>
  <si>
    <t>KUF 221</t>
  </si>
  <si>
    <t xml:space="preserve">     KUF 509/9</t>
  </si>
  <si>
    <t>Agitator magnetic cu incalzire</t>
  </si>
  <si>
    <t>KUF6045</t>
  </si>
  <si>
    <t>KUF6046</t>
  </si>
  <si>
    <t>KUF6047</t>
  </si>
  <si>
    <t>Spectrofotometru</t>
  </si>
  <si>
    <t>KUF6049</t>
  </si>
  <si>
    <t>Traductor multiparametru - masurarea calit. Aer</t>
  </si>
  <si>
    <t>KUF3065</t>
  </si>
  <si>
    <t xml:space="preserve">Vortex mixer for flasks bottles, beakers                                                  </t>
  </si>
  <si>
    <t xml:space="preserve">KUF71223                 </t>
  </si>
  <si>
    <t>3 buc. Aparat foto Canon EOS 650D</t>
  </si>
  <si>
    <t>KUF638/1-3</t>
  </si>
  <si>
    <t>Canon 750D + Obiectiv 18-135 IS STM</t>
  </si>
  <si>
    <t>KUF3076</t>
  </si>
  <si>
    <t>-1 buc aparat foto Panasonic GX80H</t>
  </si>
  <si>
    <t>KUF3074</t>
  </si>
  <si>
    <t>1buc Camera Canon 5D MKIII + 2 carduri 128GB+ 4 baterii</t>
  </si>
  <si>
    <t>KUF2140</t>
  </si>
  <si>
    <t xml:space="preserve">Rucsac pt camera 5D mk III Lowepro   </t>
  </si>
  <si>
    <t xml:space="preserve">KUF1125   </t>
  </si>
  <si>
    <t xml:space="preserve">Suport cu umar cu folow focus Wondlam Sniper       </t>
  </si>
  <si>
    <t>KUF1128</t>
  </si>
  <si>
    <t>KUF628</t>
  </si>
  <si>
    <t>KUF361</t>
  </si>
  <si>
    <t>KUF337</t>
  </si>
  <si>
    <t>KUF336</t>
  </si>
  <si>
    <t>KUF398</t>
  </si>
  <si>
    <t>KUF3044</t>
  </si>
  <si>
    <t>KUF2192
KUF2196</t>
  </si>
  <si>
    <t xml:space="preserve">Scanner Film F2d     </t>
  </si>
  <si>
    <t xml:space="preserve">KUF1033                  </t>
  </si>
  <si>
    <t xml:space="preserve">Scanner Epson V600 Perfection Photo      </t>
  </si>
  <si>
    <t xml:space="preserve">KUF70621    </t>
  </si>
  <si>
    <t>Tokina 16-28mm f2.8</t>
  </si>
  <si>
    <t>KUF3056</t>
  </si>
  <si>
    <t>KUF3045</t>
  </si>
  <si>
    <t>KUF8023</t>
  </si>
  <si>
    <t xml:space="preserve">Laptop Lenovo                                                                             </t>
  </si>
  <si>
    <t xml:space="preserve">KUF822                   </t>
  </si>
  <si>
    <t>iPad Apple PRO 9.7 256 GB Wifi</t>
  </si>
  <si>
    <t>UF3077</t>
  </si>
  <si>
    <t>2 buc Laptop 2 in 1 ASUS Transformer</t>
  </si>
  <si>
    <t>UF3067-68</t>
  </si>
  <si>
    <t>Laptop Ultrabook ASUS  UX390UA</t>
  </si>
  <si>
    <t>UF3069</t>
  </si>
  <si>
    <t xml:space="preserve">Laptop Ultrabook ASUS ZENBOOK </t>
  </si>
  <si>
    <t>UF3070</t>
  </si>
  <si>
    <t>Laptop HP 14 Probook 440 G1</t>
  </si>
  <si>
    <t>UF3071</t>
  </si>
  <si>
    <t>Laptop Dell Inspiron 5567</t>
  </si>
  <si>
    <t>UF3073</t>
  </si>
  <si>
    <t>3buc HDD Lacie Rugged mini 1TB</t>
  </si>
  <si>
    <t>KUF1120</t>
  </si>
  <si>
    <t>KUF2005</t>
  </si>
  <si>
    <t>KUF2006</t>
  </si>
  <si>
    <t>KUF2007</t>
  </si>
  <si>
    <t>KUF2008</t>
  </si>
  <si>
    <t>KUF2009</t>
  </si>
  <si>
    <t>KUF3031/1</t>
  </si>
  <si>
    <t>KUF3031/2</t>
  </si>
  <si>
    <t>KUF3030</t>
  </si>
  <si>
    <t>KUF3031</t>
  </si>
  <si>
    <t>KUF3034</t>
  </si>
  <si>
    <t>KUF2076</t>
  </si>
  <si>
    <t>KUF2077</t>
  </si>
  <si>
    <t>KUF2078</t>
  </si>
  <si>
    <t>KUF2079</t>
  </si>
  <si>
    <t>KUF2080</t>
  </si>
  <si>
    <t>KUF2081</t>
  </si>
  <si>
    <t>KUF2082</t>
  </si>
  <si>
    <t>KUF2083</t>
  </si>
  <si>
    <t>KUF2084</t>
  </si>
  <si>
    <t>KUF2088</t>
  </si>
  <si>
    <t>KUF2091</t>
  </si>
  <si>
    <t>KUF2095</t>
  </si>
  <si>
    <t>KUF2097</t>
  </si>
  <si>
    <t>KUF2098</t>
  </si>
  <si>
    <t>KUF2099</t>
  </si>
  <si>
    <t>KUF2100</t>
  </si>
  <si>
    <t>KUF2101</t>
  </si>
  <si>
    <t>KUF2102</t>
  </si>
  <si>
    <t>KUF2103</t>
  </si>
  <si>
    <t>KUF2104</t>
  </si>
  <si>
    <t>KUF2105</t>
  </si>
  <si>
    <t>KUF2106</t>
  </si>
  <si>
    <t>KUF2107</t>
  </si>
  <si>
    <t>Mixer Audio digital Roland M480</t>
  </si>
  <si>
    <t>KUF2129</t>
  </si>
  <si>
    <t>Tabletă Apple iPad air</t>
  </si>
  <si>
    <t>KUF2130</t>
  </si>
  <si>
    <t>KUF2131</t>
  </si>
  <si>
    <t>KUF2132</t>
  </si>
  <si>
    <t xml:space="preserve">Microfon atmosferă studio - Neumann KM184 mt Stereo </t>
  </si>
  <si>
    <t>KUF2133</t>
  </si>
  <si>
    <t>KUF2135</t>
  </si>
  <si>
    <t xml:space="preserve">Microfon voce studiou - Neumann TLM 49 </t>
  </si>
  <si>
    <t>KUF2136</t>
  </si>
  <si>
    <t>KUF2137</t>
  </si>
  <si>
    <t>Calculator editare audio intel i7 cu monitor 29"</t>
  </si>
  <si>
    <t>KUF2139</t>
  </si>
  <si>
    <t xml:space="preserve"> camera video Sony DSR PD-170</t>
  </si>
  <si>
    <t>UF2003</t>
  </si>
  <si>
    <t>KUF2141</t>
  </si>
  <si>
    <t>Controller cameră MCU-200S</t>
  </si>
  <si>
    <t>KUF2142</t>
  </si>
  <si>
    <t>KUF2143</t>
  </si>
  <si>
    <t>KUF2144</t>
  </si>
  <si>
    <t>KUF2145</t>
  </si>
  <si>
    <t>KUF2146</t>
  </si>
  <si>
    <t>KUF2147</t>
  </si>
  <si>
    <t>Mixer video HVS-100</t>
  </si>
  <si>
    <t>KUF2148</t>
  </si>
  <si>
    <t>KUF2149</t>
  </si>
  <si>
    <t>KUF2150</t>
  </si>
  <si>
    <t>KUF2151</t>
  </si>
  <si>
    <t>KUF2152</t>
  </si>
  <si>
    <t>KUF2153</t>
  </si>
  <si>
    <t>KUF2154</t>
  </si>
  <si>
    <t>KUF2155</t>
  </si>
  <si>
    <t>KUF2156</t>
  </si>
  <si>
    <t>KUF2157</t>
  </si>
  <si>
    <t>Recorder studio Como Focus FS-T2001</t>
  </si>
  <si>
    <t>KUF2158</t>
  </si>
  <si>
    <t>KUF2159</t>
  </si>
  <si>
    <t>KUF2160</t>
  </si>
  <si>
    <t>KUF2161</t>
  </si>
  <si>
    <t>KUF2162</t>
  </si>
  <si>
    <t>KUF2163</t>
  </si>
  <si>
    <t>KUF2164</t>
  </si>
  <si>
    <t>KUF2165</t>
  </si>
  <si>
    <t>KUF5028</t>
  </si>
  <si>
    <t>KUF5029</t>
  </si>
  <si>
    <t>KUF2166</t>
  </si>
  <si>
    <t>KUF2167</t>
  </si>
  <si>
    <t>KUF2168</t>
  </si>
  <si>
    <t>KUF2169</t>
  </si>
  <si>
    <t>KUF2170</t>
  </si>
  <si>
    <t>KUF2171</t>
  </si>
  <si>
    <t>KUF2172</t>
  </si>
  <si>
    <t>KUF2173</t>
  </si>
  <si>
    <t>KUF2174</t>
  </si>
  <si>
    <t>KUF2175</t>
  </si>
  <si>
    <t>KUF2176</t>
  </si>
  <si>
    <t>KUF2177</t>
  </si>
  <si>
    <t>KUF2178</t>
  </si>
  <si>
    <t>KUF2179</t>
  </si>
  <si>
    <t>KUF2180</t>
  </si>
  <si>
    <t>Camera robotică Datavideo PTC 150</t>
  </si>
  <si>
    <t>KUF2181</t>
  </si>
  <si>
    <t>KUF2182</t>
  </si>
  <si>
    <t>KUF131</t>
  </si>
  <si>
    <t>KUF133</t>
  </si>
  <si>
    <t>KUF236</t>
  </si>
  <si>
    <t>KUF237</t>
  </si>
  <si>
    <t>KUF258</t>
  </si>
  <si>
    <t>KUF261</t>
  </si>
  <si>
    <t>KUF262</t>
  </si>
  <si>
    <t>KUF316</t>
  </si>
  <si>
    <t>KUF367/2</t>
  </si>
  <si>
    <t>KUF368/1</t>
  </si>
  <si>
    <t>KUF368/2</t>
  </si>
  <si>
    <t>KUF368/3</t>
  </si>
  <si>
    <t>KUF389/1</t>
  </si>
  <si>
    <t>KUF389/2</t>
  </si>
  <si>
    <t>KUF389/3</t>
  </si>
  <si>
    <t>KUF389/4</t>
  </si>
  <si>
    <t>KUF389/5</t>
  </si>
  <si>
    <t>KUF389/6</t>
  </si>
  <si>
    <t>KUF390/1</t>
  </si>
  <si>
    <t>KUF390/2</t>
  </si>
  <si>
    <t>KUF390/5</t>
  </si>
  <si>
    <t>KUF395</t>
  </si>
  <si>
    <t>KUF409/1</t>
  </si>
  <si>
    <t>KUF409/2</t>
  </si>
  <si>
    <t>KUF409/3</t>
  </si>
  <si>
    <t>KUF409/4</t>
  </si>
  <si>
    <t>KUF409/5</t>
  </si>
  <si>
    <t>KUF409/6</t>
  </si>
  <si>
    <t>KUF409/7</t>
  </si>
  <si>
    <t>KUF409/8</t>
  </si>
  <si>
    <t>KUF409/9</t>
  </si>
  <si>
    <t>KUF409/10</t>
  </si>
  <si>
    <t>KUF409/11</t>
  </si>
  <si>
    <t>KUF409/12</t>
  </si>
  <si>
    <t>KUF454/2</t>
  </si>
  <si>
    <t>KUF461</t>
  </si>
  <si>
    <t>KUF465</t>
  </si>
  <si>
    <t>KUF503/1</t>
  </si>
  <si>
    <t>KUF503/2</t>
  </si>
  <si>
    <t>KUF360</t>
  </si>
  <si>
    <t>KUF527</t>
  </si>
  <si>
    <t>KUF3049</t>
  </si>
  <si>
    <t>KUF3031/1-2</t>
  </si>
  <si>
    <t>KUF2089</t>
  </si>
  <si>
    <t>KUF2090</t>
  </si>
  <si>
    <t>KUF2092</t>
  </si>
  <si>
    <t>UR2022
KUF2023
UR2024
UR2025
UR2026
UR2027</t>
  </si>
  <si>
    <t>KUF2079-KUF2084</t>
  </si>
  <si>
    <t>KUF3030
UR3031</t>
  </si>
  <si>
    <t>KUF503/3</t>
  </si>
  <si>
    <t>KUF529/1</t>
  </si>
  <si>
    <t>KUF529/2</t>
  </si>
  <si>
    <t>KUF529/3</t>
  </si>
  <si>
    <t>KUF529/4</t>
  </si>
  <si>
    <t>KUF529/5</t>
  </si>
  <si>
    <t>KUF529/6</t>
  </si>
  <si>
    <t>KUF530</t>
  </si>
  <si>
    <t>KUF575/1</t>
  </si>
  <si>
    <t>KUF575/2</t>
  </si>
  <si>
    <t>KUF576/1</t>
  </si>
  <si>
    <t>KUF576/2</t>
  </si>
  <si>
    <t>KUF582/1</t>
  </si>
  <si>
    <t>KUF582/2</t>
  </si>
  <si>
    <t>KUF582/3</t>
  </si>
  <si>
    <t>KUF582/4</t>
  </si>
  <si>
    <t>KUF582/5</t>
  </si>
  <si>
    <t>caseta pentru transport - 80x40x40 - Case - HMI</t>
  </si>
  <si>
    <t>KUF583</t>
  </si>
  <si>
    <t>KUF584</t>
  </si>
  <si>
    <t>KUF585/1</t>
  </si>
  <si>
    <t>KUF626</t>
  </si>
  <si>
    <t>KUF627</t>
  </si>
  <si>
    <t>KUF762'</t>
  </si>
  <si>
    <t>10buc Reflector Fresnel 1kw cu bec halogen - studio FIX</t>
  </si>
  <si>
    <t>KUF775/1-10</t>
  </si>
  <si>
    <t>4buc Tablou dimabil cu 4 tuburi flourescente - camera lámpa</t>
  </si>
  <si>
    <t>KUF776/1-4</t>
  </si>
  <si>
    <t>14buc Suport telescopic reflector - studio FIX</t>
  </si>
  <si>
    <t>KUF777</t>
  </si>
  <si>
    <t>21buc Cap rotativ reflector - studio FIX</t>
  </si>
  <si>
    <t>KUF778</t>
  </si>
  <si>
    <t>7buc Carlig combinat  forma C (suport reflector) - studio FIX</t>
  </si>
  <si>
    <t>KUF779</t>
  </si>
  <si>
    <t>21buc Cablu otel de siguranta cu caranbinier - studio FIX</t>
  </si>
  <si>
    <t>KUF780</t>
  </si>
  <si>
    <t>KUF781</t>
  </si>
  <si>
    <t>KUF857/1-3</t>
  </si>
  <si>
    <t>30 buc Scaune plianta</t>
  </si>
  <si>
    <t>KUF891</t>
  </si>
  <si>
    <t>KUF903/1-2</t>
  </si>
  <si>
    <t>KUF936/1-4</t>
  </si>
  <si>
    <t>KUF937/1-4</t>
  </si>
  <si>
    <t>KUF938</t>
  </si>
  <si>
    <t>KUF940/1-2</t>
  </si>
  <si>
    <t>KUF943/1-4</t>
  </si>
  <si>
    <t>KUF944/1-2</t>
  </si>
  <si>
    <t>KUF945/1-2</t>
  </si>
  <si>
    <t>KUF964</t>
  </si>
  <si>
    <t>KUF967/1-3</t>
  </si>
  <si>
    <t>KUF968</t>
  </si>
  <si>
    <t>KUF969</t>
  </si>
  <si>
    <t>KUF970</t>
  </si>
  <si>
    <t>KUF971</t>
  </si>
  <si>
    <t>KUF972</t>
  </si>
  <si>
    <t>KUF973/1-4</t>
  </si>
  <si>
    <t>KUF974/1-2</t>
  </si>
  <si>
    <t>KUF975/1-4</t>
  </si>
  <si>
    <t>KUF976/1-4</t>
  </si>
  <si>
    <t>KUF977</t>
  </si>
  <si>
    <t>KUF978/1-3</t>
  </si>
  <si>
    <t>KUF979</t>
  </si>
  <si>
    <t>KUF980/1-3</t>
  </si>
  <si>
    <t>KUF981</t>
  </si>
  <si>
    <t>KUF982</t>
  </si>
  <si>
    <t>KUF983</t>
  </si>
  <si>
    <t>KUF984</t>
  </si>
  <si>
    <t>KUF985/1-2</t>
  </si>
  <si>
    <t>KUF986</t>
  </si>
  <si>
    <t>KUF987/1-2</t>
  </si>
  <si>
    <t>KUF988/1-2</t>
  </si>
  <si>
    <t>KUF989</t>
  </si>
  <si>
    <t>KUF990</t>
  </si>
  <si>
    <t>KUF991/1-3</t>
  </si>
  <si>
    <t>KUF992/1-9</t>
  </si>
  <si>
    <t>KUF993</t>
  </si>
  <si>
    <t>Audio converter UM Audio</t>
  </si>
  <si>
    <t>UF2201</t>
  </si>
  <si>
    <t>Procesor sunet Lexicon</t>
  </si>
  <si>
    <t>UF2200</t>
  </si>
  <si>
    <t>Preamplificator Audio prof.</t>
  </si>
  <si>
    <t>UF2202</t>
  </si>
  <si>
    <t>4 buc RCF active speaker cu RCF huse</t>
  </si>
  <si>
    <t>UF2206-9</t>
  </si>
  <si>
    <t>4 buc RCF subwoofer cu RCF huse</t>
  </si>
  <si>
    <t>UF2210-13</t>
  </si>
  <si>
    <t>RCF stage monitor</t>
  </si>
  <si>
    <t>UF2214-17</t>
  </si>
  <si>
    <t>2 buc TV ultra HD 4K 165 CM Sony</t>
  </si>
  <si>
    <t>UF6053-54</t>
  </si>
  <si>
    <t>Aparat foto Sony RX100</t>
  </si>
  <si>
    <t>UF2218</t>
  </si>
  <si>
    <t xml:space="preserve">Sennheiser HD 380 Pro - casti audio  </t>
  </si>
  <si>
    <t xml:space="preserve">KUF940/1-2   </t>
  </si>
  <si>
    <t xml:space="preserve">Interfata audio USB - Focursrite Scarlett I8i20   </t>
  </si>
  <si>
    <t xml:space="preserve">KUF947 </t>
  </si>
  <si>
    <t xml:space="preserve">Auralex Acoustics Alpha DST - Thomann      </t>
  </si>
  <si>
    <t>KUF961</t>
  </si>
  <si>
    <t xml:space="preserve">T Bone Mic Screen - Thomann                                                              
Monitor hangfal - YAMAHA                                                                  
Monitor hangfal - YAMAHA                                                                  
Sennheiser HD 380 Pro  - casti audio                                                      
Sennheiser HD 380 Pro - casti audio                                                       
Suport microfon owerhead - darús állvány                                                  
Suport boxe studiou                                                                       
Suport boxe studiou                                                                       
Auralex Acoustics Alpha DST - Thomann                                                     
Auralex Acoustics Alpha DST - Thomann                                                     
DELL 24" 16:10 monitor, DVI, IPS                                                          
Samson S-Phone               
Mediaplayer Tascam
Casca talent BB inear monitor
Server de stocare
Unitate de procesare semnal
UPS cu acumulator integrat
Control camera robotica
Macara Flamingo Duo&amp;Koliber 
Cutie de rack pt. Recorder
Roland R-1000
           </t>
  </si>
  <si>
    <t xml:space="preserve">KUF962                   
KUF903/1                 
KUF903/2                 
KUF940/1                 
KUF940/2                 
KUF945                   
KUF945/1                 
KUF945/2                 
KUF961/1                 
KUF961/2                 
KUF987/1                 
KUF1029           
KUF2183
KUF2184
KUF2185
KUF2186
KUF2187
KUF2188
KUF2190
KUF2191
KUF2193
KUF2195       </t>
  </si>
  <si>
    <t>KUF874/1-2</t>
  </si>
  <si>
    <t>KUF875</t>
  </si>
  <si>
    <t>KUF876/1-3</t>
  </si>
  <si>
    <t>KUF884</t>
  </si>
  <si>
    <t xml:space="preserve">KUF1158                  
KUF1170/1                
KUF1170/2    
KUF2197            </t>
  </si>
  <si>
    <t>KUF2134</t>
  </si>
  <si>
    <t>KUF2138</t>
  </si>
  <si>
    <t>KUF941/1-2</t>
  </si>
  <si>
    <t>KUF942</t>
  </si>
  <si>
    <t>KUF946/1-3</t>
  </si>
  <si>
    <t>KUF947</t>
  </si>
  <si>
    <t>KUF962</t>
  </si>
  <si>
    <t xml:space="preserve">Yamaha PRS Deluxe Budle:kayboard, X-stand, Keyboard bench, bag und headphone+music reset  </t>
  </si>
  <si>
    <t>KUF995</t>
  </si>
  <si>
    <t>KUF2194</t>
  </si>
  <si>
    <t>Sala de proiectie</t>
  </si>
  <si>
    <t>KUF2111</t>
  </si>
  <si>
    <t>Sistem de traducere Gonsing + 4 panouri traducere 200 receptoare</t>
  </si>
  <si>
    <t>KUF5012</t>
  </si>
  <si>
    <t>-prelungitor HDMI UTP</t>
  </si>
  <si>
    <t xml:space="preserve">KUF71125 </t>
  </si>
  <si>
    <t>-Procesor Audio-Video Denon DN-500av</t>
  </si>
  <si>
    <t>KUF2126</t>
  </si>
  <si>
    <t>-2 buc Player Blue Ray Denon DN-500BD</t>
  </si>
  <si>
    <t xml:space="preserve">KUF1051         </t>
  </si>
  <si>
    <t>-sistem conferinta Telvic</t>
  </si>
  <si>
    <t>KUF2128</t>
  </si>
  <si>
    <t>-Microfon dinamic wireless Audio Technica</t>
  </si>
  <si>
    <t xml:space="preserve">KUF906                   </t>
  </si>
  <si>
    <t>-Microfon lavaliera wireless Audio Technica</t>
  </si>
  <si>
    <t xml:space="preserve">KUF905                   </t>
  </si>
  <si>
    <t>-Mixer sunet Yamaha MG12</t>
  </si>
  <si>
    <t xml:space="preserve">KUF902                   </t>
  </si>
  <si>
    <t>-sistem sunet 5.1 Yamaha</t>
  </si>
  <si>
    <t>UF2114-2125</t>
  </si>
  <si>
    <t>KUF2010</t>
  </si>
  <si>
    <t>KUF2085</t>
  </si>
  <si>
    <t>UR2073
KUF2003
KUF2004</t>
  </si>
  <si>
    <t>KUF529</t>
  </si>
  <si>
    <t>KUF2086</t>
  </si>
  <si>
    <t>KUF389
KUF409</t>
  </si>
  <si>
    <t>KUF388</t>
  </si>
  <si>
    <t>KUF3011</t>
  </si>
  <si>
    <t>KUF306</t>
  </si>
  <si>
    <t>KUF267 KUF268</t>
  </si>
  <si>
    <t>KUF577-82</t>
  </si>
  <si>
    <t>KUF2097-2101</t>
  </si>
  <si>
    <t>KUF 2102</t>
  </si>
  <si>
    <t>KUF 2105-6</t>
  </si>
  <si>
    <t>KUF 2103-4</t>
  </si>
  <si>
    <t>KUF 2017</t>
  </si>
  <si>
    <t>KUF760</t>
  </si>
  <si>
    <t>KUF 761</t>
  </si>
  <si>
    <t>KUF 762</t>
  </si>
  <si>
    <t>KUF 774</t>
  </si>
  <si>
    <t>KUF 775</t>
  </si>
  <si>
    <t>KUF 776</t>
  </si>
  <si>
    <t>KUF 781</t>
  </si>
  <si>
    <t xml:space="preserve">KUF940/1-2               
KUF947                   
KUF961                   
KUF962                   
KUF903/1                 
KUF903/2                 
KUF940/1                 
KUF940/2                 
KUF945                   
KUF945/1                 
KUF945/2                 
KUF961/1                 
KUF961/2                 
KUF987/1                 
KUF1029           
KUF2183
KUF2184
KUF2185
KUF2186
KUF2187
KUF2188
KUF2190
KUF2191
KUF2193
KUF2195       </t>
  </si>
  <si>
    <t xml:space="preserve">Studiourile media </t>
  </si>
  <si>
    <t>KUF4007</t>
  </si>
  <si>
    <t>1995 m3</t>
  </si>
  <si>
    <t>KUF4008</t>
  </si>
  <si>
    <t>KUF 6024</t>
  </si>
  <si>
    <t>KUF 516</t>
  </si>
  <si>
    <t>KUF 606</t>
  </si>
  <si>
    <t>Calculator: I7 gen 6, 8GB, 1 Tb HDD, DVD-ROM, monitor LCD 24"</t>
  </si>
  <si>
    <t>Calculator: I5 gen 6, 8GB, 1 Tb HDD, DVD-ROM, monitor LCD 22"</t>
  </si>
  <si>
    <t xml:space="preserve">1buc. Calculator desktop cu monitor </t>
  </si>
  <si>
    <t>Calculator: Hp z 230 Intel i5 Kabby Lake 8GB, 1 Tb HDD, DVD-ROM, monitor LCD HP 22"</t>
  </si>
  <si>
    <t>Calculator: Dell Optiplex 790, I3, 4gb Ram, 500 Gb Hard,monitor Lg LCD 22", Proiector Benq-x41</t>
  </si>
  <si>
    <t>Pc Core 2 Duo Asrock,320 Gb Hdd, 2Gb Ram, Monitor 21" cu difuzor intergrat, proiector Proiector Benq-x41</t>
  </si>
  <si>
    <t>Laptop</t>
  </si>
  <si>
    <t xml:space="preserve">2015
</t>
  </si>
  <si>
    <t xml:space="preserve">Microfon AKG C12VR, Casti audio - Sennheiser HD-25 CIIf                    </t>
  </si>
  <si>
    <t xml:space="preserve">6 buc calculator desktop cu monitor </t>
  </si>
  <si>
    <t xml:space="preserve">Pc Core 2 Duo Asrock,320 Gb Hdd, 2Gb Ram, Monitor 19" cu difuzor intergrat, </t>
  </si>
  <si>
    <t>Universitatea Eötvös Loránd din Budapesta</t>
  </si>
  <si>
    <t>Universitatea Corvinus din Budapesta</t>
  </si>
  <si>
    <t>Colegiul Universitar din Nyíregyháza</t>
  </si>
  <si>
    <t>Universitatea Pannon din Veszprém</t>
  </si>
  <si>
    <t>lector universitar</t>
  </si>
  <si>
    <t>Trifescu Valentin</t>
  </si>
  <si>
    <t>Științe Economice, Socio-Umane și Inginerești</t>
  </si>
  <si>
    <t>carti T</t>
  </si>
  <si>
    <t>carti E</t>
  </si>
  <si>
    <t>manuale T</t>
  </si>
  <si>
    <t>manuale E</t>
  </si>
  <si>
    <t>cursuri T</t>
  </si>
  <si>
    <t>cursuri E</t>
  </si>
  <si>
    <t>indrumar T</t>
  </si>
  <si>
    <t>indrumar E</t>
  </si>
  <si>
    <t>culegeri T</t>
  </si>
  <si>
    <t>culegeri E</t>
  </si>
  <si>
    <t>dict T</t>
  </si>
  <si>
    <t>dict E</t>
  </si>
  <si>
    <t>culeg T</t>
  </si>
  <si>
    <t>culeg E</t>
  </si>
  <si>
    <t>alte T</t>
  </si>
  <si>
    <t>alte E</t>
  </si>
  <si>
    <t>total T</t>
  </si>
  <si>
    <t>total E</t>
  </si>
  <si>
    <t>Media UNIVERSITATE</t>
  </si>
  <si>
    <t>MVK</t>
  </si>
  <si>
    <r>
      <t>1.</t>
    </r>
    <r>
      <rPr>
        <sz val="7"/>
        <rFont val="Times New Roman"/>
        <family val="1"/>
        <charset val="238"/>
      </rPr>
      <t xml:space="preserve">                </t>
    </r>
    <r>
      <rPr>
        <sz val="11"/>
        <rFont val="Times New Roman"/>
        <family val="1"/>
        <charset val="238"/>
      </rPr>
      <t> </t>
    </r>
  </si>
  <si>
    <t>Amfiteatru mare</t>
  </si>
  <si>
    <t>etaj 1/114/221.19</t>
  </si>
  <si>
    <t xml:space="preserve">Calculator,Videoproiector, tablă mobilă, reţea Wifi </t>
  </si>
  <si>
    <r>
      <t>2.</t>
    </r>
    <r>
      <rPr>
        <sz val="7"/>
        <rFont val="Times New Roman"/>
        <family val="1"/>
        <charset val="238"/>
      </rPr>
      <t xml:space="preserve">                </t>
    </r>
    <r>
      <rPr>
        <sz val="11"/>
        <rFont val="Times New Roman"/>
        <family val="1"/>
        <charset val="238"/>
      </rPr>
      <t> </t>
    </r>
  </si>
  <si>
    <t>Amfiteatru mic</t>
  </si>
  <si>
    <r>
      <t>3.</t>
    </r>
    <r>
      <rPr>
        <sz val="7"/>
        <rFont val="Times New Roman"/>
        <family val="1"/>
        <charset val="238"/>
      </rPr>
      <t xml:space="preserve">                </t>
    </r>
    <r>
      <rPr>
        <sz val="11"/>
        <rFont val="Times New Roman"/>
        <family val="1"/>
        <charset val="238"/>
      </rPr>
      <t> </t>
    </r>
  </si>
  <si>
    <t>etaj2/231/106.88</t>
  </si>
  <si>
    <r>
      <t>4.</t>
    </r>
    <r>
      <rPr>
        <sz val="7"/>
        <rFont val="Times New Roman"/>
        <family val="1"/>
        <charset val="238"/>
      </rPr>
      <t xml:space="preserve">                </t>
    </r>
    <r>
      <rPr>
        <sz val="11"/>
        <rFont val="Times New Roman"/>
        <family val="1"/>
        <charset val="238"/>
      </rPr>
      <t> </t>
    </r>
  </si>
  <si>
    <t>Sală seminar/cursuri</t>
  </si>
  <si>
    <t>etaj 1/128/67.68</t>
  </si>
  <si>
    <r>
      <t>5.</t>
    </r>
    <r>
      <rPr>
        <sz val="7"/>
        <rFont val="Times New Roman"/>
        <family val="1"/>
        <charset val="238"/>
      </rPr>
      <t xml:space="preserve">                </t>
    </r>
    <r>
      <rPr>
        <sz val="11"/>
        <rFont val="Times New Roman"/>
        <family val="1"/>
        <charset val="238"/>
      </rPr>
      <t> </t>
    </r>
  </si>
  <si>
    <t>etaj 1/129/67.69</t>
  </si>
  <si>
    <t>etaj 1/130/66.73</t>
  </si>
  <si>
    <t>etaj 1/131/66.7</t>
  </si>
  <si>
    <t>Centrului de Studiu Sf.-Gheorghe</t>
  </si>
  <si>
    <t>Amfiteatru</t>
  </si>
  <si>
    <r>
      <t>Etaj II, Sala A205,
81,83 m</t>
    </r>
    <r>
      <rPr>
        <vertAlign val="superscript"/>
        <sz val="12"/>
        <color indexed="8"/>
        <rFont val="Times New Roman"/>
        <family val="1"/>
      </rPr>
      <t>2</t>
    </r>
  </si>
  <si>
    <t>Bancă amfiteatru fix</t>
  </si>
  <si>
    <t>Masă birou profesor</t>
  </si>
  <si>
    <t>Scaun profesor 03</t>
  </si>
  <si>
    <t>Cuier</t>
  </si>
  <si>
    <t>Dulăpior pe roți - rollbox</t>
  </si>
  <si>
    <t>Tablă</t>
  </si>
  <si>
    <t>Ecran proiecție</t>
  </si>
  <si>
    <t>Videoprojector</t>
  </si>
  <si>
    <t>Coș de gunoi plastic negru</t>
  </si>
  <si>
    <t>Sală de curs/seminar</t>
  </si>
  <si>
    <r>
      <t>Etaj II, Sala A206,
58,94 m</t>
    </r>
    <r>
      <rPr>
        <vertAlign val="superscript"/>
        <sz val="12"/>
        <color indexed="8"/>
        <rFont val="Times New Roman"/>
        <family val="1"/>
      </rPr>
      <t>2</t>
    </r>
  </si>
  <si>
    <t>Bancă/masă sală seminar</t>
  </si>
  <si>
    <t>Catedă profesor</t>
  </si>
  <si>
    <t>Scaun lucru student</t>
  </si>
  <si>
    <t>Dulap laborator cu vitrină</t>
  </si>
  <si>
    <r>
      <t>Etaj II, Sala A208,
58,94 m</t>
    </r>
    <r>
      <rPr>
        <vertAlign val="superscript"/>
        <sz val="12"/>
        <color indexed="8"/>
        <rFont val="Times New Roman"/>
        <family val="1"/>
      </rPr>
      <t>2</t>
    </r>
  </si>
  <si>
    <t>Catedră profesor</t>
  </si>
  <si>
    <t>Laborator Programare</t>
  </si>
  <si>
    <t>Laborator Metode numerice</t>
  </si>
  <si>
    <t>415, Etajul 3; 61,22 m2</t>
  </si>
  <si>
    <t>Laborator Grafica pe calculator</t>
  </si>
  <si>
    <t>416, Etajul 3; 60,37 m2</t>
  </si>
  <si>
    <t>607402 – 607414</t>
  </si>
  <si>
    <t>Grafică pe calculator, Reţele de calculatoare</t>
  </si>
  <si>
    <t>Laborator Linux</t>
  </si>
  <si>
    <t>417, Etajul 3; 60,36 m2</t>
  </si>
  <si>
    <t>Laborator Baze de date</t>
  </si>
  <si>
    <t>418, Etajul 3; 61,22 m2</t>
  </si>
  <si>
    <t>607415 – 607427</t>
  </si>
  <si>
    <t>15.10.2010</t>
  </si>
  <si>
    <t>25.10.2010</t>
  </si>
  <si>
    <t>Laptop HP 620</t>
  </si>
  <si>
    <t>31.08.2011</t>
  </si>
  <si>
    <t>Casca Multi+C36media Profesionala</t>
  </si>
  <si>
    <t>24.05.2010</t>
  </si>
  <si>
    <t>SISTEM GEMINA E5200/2G</t>
  </si>
  <si>
    <t xml:space="preserve">Camera Video NEX-VG10E, LCD 3.0, Camera </t>
  </si>
  <si>
    <t>30.06.2011</t>
  </si>
  <si>
    <t>Camera Video NEX-VG10E, LCD 3.0, Camera</t>
  </si>
  <si>
    <t xml:space="preserve">Video Sony HDR-XR550/B, </t>
  </si>
  <si>
    <t>14.11.2011</t>
  </si>
  <si>
    <t>Monitor LCD 19" ACER</t>
  </si>
  <si>
    <t>Fuji Finepix S400</t>
  </si>
  <si>
    <t>17.10.2011</t>
  </si>
  <si>
    <t>13.10.2011</t>
  </si>
  <si>
    <t>16.07.2003</t>
  </si>
  <si>
    <t>Radio CD-S Philips MP3, USB portabil</t>
  </si>
  <si>
    <t>Boxe Genius 2.0 black</t>
  </si>
  <si>
    <t>Tableta grafica Wacom Bamboo FUN Pen &amp; Touch Mediu</t>
  </si>
  <si>
    <t>09.11.2011</t>
  </si>
  <si>
    <t>Ecran de proiectie VEGA ELV 200</t>
  </si>
  <si>
    <t>Reportofon Olympus VN-8700PC,4 GB</t>
  </si>
  <si>
    <t>21.11.2011</t>
  </si>
  <si>
    <t>24.09.2013</t>
  </si>
  <si>
    <t>Parc masini</t>
  </si>
  <si>
    <t>Curtea instituției</t>
  </si>
  <si>
    <t>plantatat.met.108 cm (2 buc.)</t>
  </si>
  <si>
    <t>VERMOREL TIP 1,5 L</t>
  </si>
  <si>
    <t>Atomizor SR 430</t>
  </si>
  <si>
    <t>Semanatoare manuala 3 discuri</t>
  </si>
  <si>
    <t>12-Mar-2010</t>
  </si>
  <si>
    <t>coasa mecanica rotativa</t>
  </si>
  <si>
    <t>13-May-2011</t>
  </si>
  <si>
    <t>Mas.imprastiat azot 400 L</t>
  </si>
  <si>
    <t>20-May-2010</t>
  </si>
  <si>
    <t>motosapa</t>
  </si>
  <si>
    <t>22-Jul-2009</t>
  </si>
  <si>
    <t>MTG R 152 SV (MASINA DE TUNS IARBA)</t>
  </si>
  <si>
    <t>28-Jul-2011</t>
  </si>
  <si>
    <t>Motor motounealta 325HD75X</t>
  </si>
  <si>
    <t>7-Apr-2011</t>
  </si>
  <si>
    <t>Dosatron D3 Geenline 0,2-2%</t>
  </si>
  <si>
    <t>9-Jun-2008</t>
  </si>
  <si>
    <t>Generator Corral A350 380301</t>
  </si>
  <si>
    <t>4-Jun-2008</t>
  </si>
  <si>
    <t>MOTOCOASA AL-CO 4125</t>
  </si>
  <si>
    <t>23-May-2007</t>
  </si>
  <si>
    <t>SISTEM IRIGARE</t>
  </si>
  <si>
    <t>27-Oct-2010</t>
  </si>
  <si>
    <t>Redresor 22</t>
  </si>
  <si>
    <t>Boxa Jumbo cu 4 electrovana</t>
  </si>
  <si>
    <t>4-Jul-2011</t>
  </si>
  <si>
    <t>CULTIVATOR DUBLU SET/6 BUC</t>
  </si>
  <si>
    <t>28-May-2009</t>
  </si>
  <si>
    <t>APARAT STROPIT 12 L PISTON CUPRU</t>
  </si>
  <si>
    <t>22-May-2008</t>
  </si>
  <si>
    <t>AQUASSTROM 380 2IN1</t>
  </si>
  <si>
    <t>22-Sep-2011</t>
  </si>
  <si>
    <t>Tractor U-523DT</t>
  </si>
  <si>
    <t>Lama buldozer tractor U-523DT</t>
  </si>
  <si>
    <t>2-Jun-2011</t>
  </si>
  <si>
    <t>Erbicidator 400 L</t>
  </si>
  <si>
    <t>Freza 1,8 m</t>
  </si>
  <si>
    <t>Prasitor 5 sectii</t>
  </si>
  <si>
    <t>Atomizor 200 L</t>
  </si>
  <si>
    <t>15-Sep-2011</t>
  </si>
  <si>
    <t>Remorca 2 T basculabila</t>
  </si>
  <si>
    <t xml:space="preserve"> 11/04/2012</t>
  </si>
  <si>
    <t>Combinator Rylec 2.5 m</t>
  </si>
  <si>
    <t>Cultivator Bomet P-475/1</t>
  </si>
  <si>
    <t>Echipament de erbicidat purtat</t>
  </si>
  <si>
    <t>Freză pentru sol Hammey 16N180</t>
  </si>
  <si>
    <t>Grapă cu discuri BTP4x8</t>
  </si>
  <si>
    <t>Mașină de administrat îngrășăminte chimce</t>
  </si>
  <si>
    <t>Plug 3 cormane Bomet U013/1</t>
  </si>
  <si>
    <t>Remorcă monoax Fermak 3.5 T</t>
  </si>
  <si>
    <t>Semănătoare  universală Bomet S004/1</t>
  </si>
  <si>
    <t>Semănătoare  de precizie (tip SPC)</t>
  </si>
  <si>
    <t>Tractor universal Foton Europard</t>
  </si>
  <si>
    <t>Aparat de stropit manual SG71</t>
  </si>
  <si>
    <t>Mașină de tuns iarba Viking MB 65</t>
  </si>
  <si>
    <t>Motocoasă Stihl FS260 C-E</t>
  </si>
  <si>
    <t>Motocultor Viking HB 685</t>
  </si>
  <si>
    <t>Motoferăstrău electric MSE 140 C-…</t>
  </si>
  <si>
    <t>Motoferăstrău cu motor pe benzină MS362/40RSC</t>
  </si>
  <si>
    <t>Câmpul didactic/ Bloc de solar mobil</t>
  </si>
  <si>
    <t>Campus, 9.9ha</t>
  </si>
  <si>
    <t>FISET ECO 2</t>
  </si>
  <si>
    <t>29-May-2008</t>
  </si>
  <si>
    <t>31-Mar-2008</t>
  </si>
  <si>
    <t>Laborator de Cercetare</t>
  </si>
  <si>
    <t>210, 6.88 mp</t>
  </si>
  <si>
    <t>Chimie</t>
  </si>
  <si>
    <t>SPECTROFOTOMETRU JANWAY 6300</t>
  </si>
  <si>
    <t>OXIGENOMETRU 970</t>
  </si>
  <si>
    <t>INSTALAŢIE DE DISTILARE -DEIONIZARE APĂ</t>
  </si>
  <si>
    <t>BALANŢA ANALITICĂ XT20 A</t>
  </si>
  <si>
    <t>BAIE ULTRASONICĂ RKH 52</t>
  </si>
  <si>
    <t>CUVĂ ELECTROFREZĂ E90190</t>
  </si>
  <si>
    <t>ULTRASONICATOR UP 200S CU SONDĂ S7</t>
  </si>
  <si>
    <t>NISA CHIMICA</t>
  </si>
  <si>
    <t>VIDEOPROIECTOR EPSON EB-S6</t>
  </si>
  <si>
    <t>cuib incalzire mm 250ml</t>
  </si>
  <si>
    <t>PLITA PRACTIC (2 buc.)</t>
  </si>
  <si>
    <t>Balanta analitica AB 204-S/A</t>
  </si>
  <si>
    <t>Senzor de temperatura Pt1000</t>
  </si>
  <si>
    <t>PH-metru P901 complet+stativ</t>
  </si>
  <si>
    <t>Agitator magnetic cu incalzire 690/1</t>
  </si>
  <si>
    <t>Combina frigorifica Beko DBK346</t>
  </si>
  <si>
    <t>Laborator de Botanică, Laborator de Pedologie şi Protecţia plantelor</t>
  </si>
  <si>
    <t>211, 7.6 mp</t>
  </si>
  <si>
    <t>Botanica/ Pedologie/ Protectia plantelor</t>
  </si>
  <si>
    <t>STEREOMICROSCOP HSL-4320 (10 buc.)</t>
  </si>
  <si>
    <t>Echipamente pentru colectare insecte</t>
  </si>
  <si>
    <t>STEREOMICROSCOP</t>
  </si>
  <si>
    <t>Video Proiector ACER</t>
  </si>
  <si>
    <t>Microscop Celestron LCD digital (3 buc.)</t>
  </si>
  <si>
    <t>ECRAN PROIECTIE 180X180 CM</t>
  </si>
  <si>
    <t>Alaska MW2820G CUP</t>
  </si>
  <si>
    <t>INSTRUMENTAR(SET PENSETE)</t>
  </si>
  <si>
    <t>Centrifuga lab. Z200A</t>
  </si>
  <si>
    <t>Microscop Binocular Optika B-352A (2 buc.)</t>
  </si>
  <si>
    <t>Microscop Binocular B-131 LED</t>
  </si>
  <si>
    <t>Laminator A3 80-300 micr. DOWELL DWL-3AF</t>
  </si>
  <si>
    <t>WF10x/20mm high-point micrometer eyepiece,cod M-30</t>
  </si>
  <si>
    <t>26x76 mm micrometric slide.Range 1mm cod M-005</t>
  </si>
  <si>
    <t>Router Wireless N 300Mbps D-Link DIR-615 cu 4 post</t>
  </si>
  <si>
    <t>Lampa Ewan</t>
  </si>
  <si>
    <t>Laborator de comandă a proceselor industriale şi mechatronice cu sisteme de calcul</t>
  </si>
  <si>
    <t>244, 13.39mp</t>
  </si>
  <si>
    <t>Aut/Calc/TST</t>
  </si>
  <si>
    <t>Osciloscop</t>
  </si>
  <si>
    <t>Regulatoare HAGA</t>
  </si>
  <si>
    <t>INCARCATOR SANYO+4XR6 2500MAH (4 buc)</t>
  </si>
  <si>
    <t>30-Sep-2008</t>
  </si>
  <si>
    <t>PROGRAMATOR SERIAL ICD2 *6 buc)</t>
  </si>
  <si>
    <t>9-Oct-2007</t>
  </si>
  <si>
    <t>JOYSTICK F23D EAN</t>
  </si>
  <si>
    <t>28-Jun-2006</t>
  </si>
  <si>
    <t>Osciloscop digital 2 canale TD</t>
  </si>
  <si>
    <t>Modul de comunicatie TDS</t>
  </si>
  <si>
    <t>Punte de masura LCR55</t>
  </si>
  <si>
    <t>Multimetru dig. APPA 103</t>
  </si>
  <si>
    <t>Multimetru dig. M830B</t>
  </si>
  <si>
    <t>Multimetru dig. MY68</t>
  </si>
  <si>
    <t>Cantar de bucatarie</t>
  </si>
  <si>
    <t>12-Jan-2011</t>
  </si>
  <si>
    <t>SERVO MICRO AS-170</t>
  </si>
  <si>
    <t>24-Oct-2008</t>
  </si>
  <si>
    <t>LVR: (SensAble PHANToM Omni Haptic)</t>
  </si>
  <si>
    <t xml:space="preserve"> 21/06/2012</t>
  </si>
  <si>
    <t>Laborator de inteligenţă artificială şi de prelucrare a semnalelor</t>
  </si>
  <si>
    <t>310,  60.23 mp, Etajul II</t>
  </si>
  <si>
    <t>Brat de robot Realizare interfaţă sistem de dezvoltare FPGA şi  Braţ de robot cu trei grade de libertate  utilizat pentru testarea diferitelor algoritmi de control implementate în hardware pe sisteme digitale reconfigurabile FPGA, pe sisteme pe bază de microcontroler (DSC)</t>
  </si>
  <si>
    <t>Modul utilizat pentru achiziţia semnalelor EEG şi prelucrarea acestora prin metode inteligente  tip BrainMaster  şi software specific (procesare implementată pe PC, pe microcontroller,  plăci de dezvoltare FPGA)  - utilizare în cadrul grupului de cercetare Sapientia  NSRG (Neural Systems Research Group</t>
  </si>
  <si>
    <t>600707, 600708, 603601, 601681</t>
  </si>
  <si>
    <t>Sistem achiziţie date Advantech PCI  1711</t>
  </si>
  <si>
    <t>Placă de dezvoltare FPGA XUP V5</t>
  </si>
  <si>
    <t xml:space="preserve">Cameră web, Utilizat pentru achiziţia imaginilor  şi procesarea acestora prin metode bazate pe reţele neuronale implementate pe PC (Matlab, Visual C) </t>
  </si>
  <si>
    <t>Robot mobil (realizat de studenţi în cadrul practicii)</t>
  </si>
  <si>
    <t>Microscop optic echipat cu cap revolver obiectiv (5 obiective) şi cu tub optic tip Lucida pentru reconstrucţii 2D  (Camera Lucida).</t>
  </si>
  <si>
    <t>Laborator de cercetare</t>
  </si>
  <si>
    <t>311, 7.6mp</t>
  </si>
  <si>
    <t>monitor LCD27 Samsung P2770MD cu TV Tuner HDTV Ful</t>
  </si>
  <si>
    <t>30-Nov-2010</t>
  </si>
  <si>
    <t>P2770HD (Monitor Samsung)</t>
  </si>
  <si>
    <t>7-Nov-2011</t>
  </si>
  <si>
    <t>Monitor LCD</t>
  </si>
  <si>
    <t>23-Jun-2011</t>
  </si>
  <si>
    <t>VALUE2200E (UPS)</t>
  </si>
  <si>
    <t>PROCESOR INTEL CORE2 QUAD9450 2,66GHZ</t>
  </si>
  <si>
    <t>16-Apr-2008</t>
  </si>
  <si>
    <t>SAMSUNG TFT20”1680X1050</t>
  </si>
  <si>
    <t>30-Nov-2006</t>
  </si>
  <si>
    <t>25-Oct-2010</t>
  </si>
  <si>
    <t>MEMORIE LCD BENQ</t>
  </si>
  <si>
    <t>18-Dec-2009</t>
  </si>
  <si>
    <t>HDD extern Seagate Expansion 2TB USB 32MB 7200rpm</t>
  </si>
  <si>
    <t>PLACA DE BAZA GIGABYTE GA-EP35-DS4</t>
  </si>
  <si>
    <t>PLACA VIDEO SOPPHIRC RODEON 512 MB DDR5 (2 buc)</t>
  </si>
  <si>
    <t>SURSA THERMALTAKE W0101RE TR2 550W</t>
  </si>
  <si>
    <t>IMPRIMANTA LASER SAMSUNG</t>
  </si>
  <si>
    <t>Memorie Kingston 2x4GB DDR3 Non-ECC CL9 (2 buc)</t>
  </si>
  <si>
    <t>Card memorie 32 GB</t>
  </si>
  <si>
    <t>MEMORIE KINGMAX FBGA MARS 2GB DDR2 800MHZ (2 buc)</t>
  </si>
  <si>
    <t>Memorie Kingston 2 GB DDR3</t>
  </si>
  <si>
    <t>MEMORIE ZEPPELIN 2GB DDR2 800MHZ (4 buc)</t>
  </si>
  <si>
    <t>IntelCore i7 i7-2600k3.4GHz socket 1155</t>
  </si>
  <si>
    <t>Procesor Intel Core i7-3820 3,6GHz Socket 2011</t>
  </si>
  <si>
    <t xml:space="preserve"> 25/04/2012</t>
  </si>
  <si>
    <t>314, 6.88mp</t>
  </si>
  <si>
    <t>LVR:AIR-API232AG-E-K9 802.11 A/G DUAL RADIO IOS AP,ETSI EFG (2 buc)</t>
  </si>
  <si>
    <t>21-Nov-2006</t>
  </si>
  <si>
    <t>ED PC SERVICE SET 2411010</t>
  </si>
  <si>
    <t>16-Nov-2005</t>
  </si>
  <si>
    <t>Testor cablu cu Time Domain Reflectometer</t>
  </si>
  <si>
    <t>27-Sep-2011</t>
  </si>
  <si>
    <t>Alpis Platinium Intel Core I3-2100</t>
  </si>
  <si>
    <t>21-Oct-2011</t>
  </si>
  <si>
    <t>Monitor LCD 21,5" ACER (2 buc)</t>
  </si>
  <si>
    <t>28-Sep-2011</t>
  </si>
  <si>
    <t>Cleste profesional de sertizat taiat si crimpat (3 buc)</t>
  </si>
  <si>
    <t>Incarcator de notebook HP,90W,Smart AC Adapter</t>
  </si>
  <si>
    <t xml:space="preserve"> 06/03/2012</t>
  </si>
  <si>
    <t>Lego Mindstorms NXT 2.0</t>
  </si>
  <si>
    <t>315, 7.6 mp</t>
  </si>
  <si>
    <t>Backplane PCE-5B05-02A1E</t>
  </si>
  <si>
    <t xml:space="preserve"> 05/06/2013</t>
  </si>
  <si>
    <t>Backplane PCE-5B12D-04A1E</t>
  </si>
  <si>
    <t>HDD Hitachi Deskstar 7K1000.C 500GB,7200 rpm,16MB,</t>
  </si>
  <si>
    <t xml:space="preserve"> 02/11/2012</t>
  </si>
  <si>
    <t>Accelerometru si Gyroscop</t>
  </si>
  <si>
    <t xml:space="preserve"> 02/04/2013</t>
  </si>
  <si>
    <t>Lab.cerc. Microscop el.</t>
  </si>
  <si>
    <t>138, 41,93mp</t>
  </si>
  <si>
    <t>Stiinta materialelor/Aut</t>
  </si>
  <si>
    <t>MONITOR 19LCD LG 1918S</t>
  </si>
  <si>
    <t>4-Sep-2009</t>
  </si>
  <si>
    <t>Diamond Panell</t>
  </si>
  <si>
    <t>603587</t>
  </si>
  <si>
    <t>30-Sep-2011</t>
  </si>
  <si>
    <t>SISTEM DE IMEGISTICA CCD GATAN694</t>
  </si>
  <si>
    <t>601775</t>
  </si>
  <si>
    <t>12-May-2008</t>
  </si>
  <si>
    <t>Rulouri textile</t>
  </si>
  <si>
    <t>603364</t>
  </si>
  <si>
    <t>23-Sep-2011</t>
  </si>
  <si>
    <t>603365</t>
  </si>
  <si>
    <t>UNITATE DE RĂCIRE</t>
  </si>
  <si>
    <t>602137</t>
  </si>
  <si>
    <t>11-Dec-2008</t>
  </si>
  <si>
    <t>REGULATOR AR/CO2</t>
  </si>
  <si>
    <t>S536</t>
  </si>
  <si>
    <t>8-Jun-2007</t>
  </si>
  <si>
    <t>S557/1</t>
  </si>
  <si>
    <t>CHEIE DINAMOMETRICA ¼ JONNESWAY DE 6+30NM</t>
  </si>
  <si>
    <t>601835</t>
  </si>
  <si>
    <t>6-Aug-2008</t>
  </si>
  <si>
    <t>DY8105A 12-&gt;220V INVERTOR</t>
  </si>
  <si>
    <t>601484</t>
  </si>
  <si>
    <t>4-Jul-2007</t>
  </si>
  <si>
    <t>Card XD Olympus 2 GB type M+</t>
  </si>
  <si>
    <t>603599</t>
  </si>
  <si>
    <t>MONITOR CRT 17”</t>
  </si>
  <si>
    <t>601622</t>
  </si>
  <si>
    <t>13-Feb-2008</t>
  </si>
  <si>
    <t>Declansator Hahnel HRO280 pt.Olympus</t>
  </si>
  <si>
    <t>603405</t>
  </si>
  <si>
    <t>16-Sep-2011</t>
  </si>
  <si>
    <t>SURSA DE CURENT CONTINUU</t>
  </si>
  <si>
    <t>602079</t>
  </si>
  <si>
    <t>transformator</t>
  </si>
  <si>
    <t>602094</t>
  </si>
  <si>
    <t>603010</t>
  </si>
  <si>
    <t>23-Dec-2010</t>
  </si>
  <si>
    <t>2300043</t>
  </si>
  <si>
    <t>2300080</t>
  </si>
  <si>
    <t>Etuva Binder FD 53</t>
  </si>
  <si>
    <t>2300102</t>
  </si>
  <si>
    <t>Aparat distilare apa VD-6A</t>
  </si>
  <si>
    <t>2300116</t>
  </si>
  <si>
    <t>Stereomicroscop trinocular</t>
  </si>
  <si>
    <t>2300117</t>
  </si>
  <si>
    <t>Microscop trinocular Topic</t>
  </si>
  <si>
    <t>2300118</t>
  </si>
  <si>
    <t>Aparat pt subtiat probe prin ionizare</t>
  </si>
  <si>
    <t>2300124</t>
  </si>
  <si>
    <t>Baie ultrasonica</t>
  </si>
  <si>
    <t>2300134</t>
  </si>
  <si>
    <t>Obiect micrometer scala 1 mm</t>
  </si>
  <si>
    <t>3000827</t>
  </si>
  <si>
    <t>Pensol SL 10 statie lipit</t>
  </si>
  <si>
    <t>3000960</t>
  </si>
  <si>
    <t>Reductor Azot</t>
  </si>
  <si>
    <t>3001017</t>
  </si>
  <si>
    <t>PLACA DE ACHIZ.DATE PCI</t>
  </si>
  <si>
    <t>MF 009</t>
  </si>
  <si>
    <t>CILINDRU GRADAT</t>
  </si>
  <si>
    <t>S552_2</t>
  </si>
  <si>
    <t>21-Jan-2003</t>
  </si>
  <si>
    <t>LAMPA Birou ARHITECT</t>
  </si>
  <si>
    <t>600021</t>
  </si>
  <si>
    <t>9-Jan-2003</t>
  </si>
  <si>
    <t>BISTURIU CHIRURGICAL</t>
  </si>
  <si>
    <t>S555/1</t>
  </si>
  <si>
    <t>S555/2</t>
  </si>
  <si>
    <t>MULTIMETRU DIGITAL</t>
  </si>
  <si>
    <t>602073</t>
  </si>
  <si>
    <t>FOARFECA CHIRURGICALA</t>
  </si>
  <si>
    <t>S554</t>
  </si>
  <si>
    <t>CALCULATOARE COMRACE, PIII, 800MHZ,256 MB</t>
  </si>
  <si>
    <t>S3091</t>
  </si>
  <si>
    <t>16-Jan-2002</t>
  </si>
  <si>
    <t>CUTIE 8 CHEI HEXAGONALE  CV2</t>
  </si>
  <si>
    <t>600329</t>
  </si>
  <si>
    <t>8-Apr-2003</t>
  </si>
  <si>
    <t>CALCULATOR MACINTOSH QUADRA</t>
  </si>
  <si>
    <t>601776</t>
  </si>
  <si>
    <t>PLACA ACHIZITII DATE</t>
  </si>
  <si>
    <t>601777</t>
  </si>
  <si>
    <t>MONITOR SI MOUSE</t>
  </si>
  <si>
    <t>601779</t>
  </si>
  <si>
    <t>SOFTWARE PENTRU CALCULATORUL MACINTOSH</t>
  </si>
  <si>
    <t>601778</t>
  </si>
  <si>
    <t>Lab.cerc.tehn. neconvenţ.</t>
  </si>
  <si>
    <t>048,  95.2 mp, subsol</t>
  </si>
  <si>
    <t>Stiinta materialelor/Fizica/Aut/Calc</t>
  </si>
  <si>
    <t>Laser cu impulsuri scurte Ti:Safir (frecvenţă variabilă în vizibil şi infraroşie), pompat cu un laser Nd:YAG cu frecvenţă dublată.  Model: 501-D.NS/TS – B.M. industries</t>
  </si>
  <si>
    <t>602926, 602927</t>
  </si>
  <si>
    <t>Surse de ioni de tip ECR şi de tip PIG (Penning)</t>
  </si>
  <si>
    <t>602904, 602919</t>
  </si>
  <si>
    <t>Electronmicroscop tip Jeol 100U TEM cu tensiune de accel. 100kV</t>
  </si>
  <si>
    <t>Electronmicroscop tip JEOL JSM-5200</t>
  </si>
  <si>
    <t>Stand de preparare cu fascicol de ioni tip  IVH4</t>
  </si>
  <si>
    <t>Vacumetru cu traductor</t>
  </si>
  <si>
    <t>Sistem de măsurare a vidului cu traductori capaciţi, reductor presiune</t>
  </si>
  <si>
    <t>602922, 500351</t>
  </si>
  <si>
    <t>Sursă max 450 W CPUIntel Pentium Dual Core</t>
  </si>
  <si>
    <t>DRC2A22 Hydrostatic Transmitter</t>
  </si>
  <si>
    <t>603081</t>
  </si>
  <si>
    <t>18-Feb-2011</t>
  </si>
  <si>
    <t>Proficonn-DIP28DP slave module</t>
  </si>
  <si>
    <t>603487</t>
  </si>
  <si>
    <t>26-Sep-2011</t>
  </si>
  <si>
    <t>603488</t>
  </si>
  <si>
    <t>603489</t>
  </si>
  <si>
    <t>Laser CO2</t>
  </si>
  <si>
    <t>602943, 602942</t>
  </si>
  <si>
    <t>602133, 602134, 602135</t>
  </si>
  <si>
    <t>Surse de curent continuu, magnet analizor</t>
  </si>
  <si>
    <t>602907, 602131</t>
  </si>
  <si>
    <t>Pompe turbomoleculare, unitate de control</t>
  </si>
  <si>
    <t>602910, 602921, 603011, 602911</t>
  </si>
  <si>
    <t>Osciloscop digital Hitachi, Tektronix</t>
  </si>
  <si>
    <t>602046, 602961, 602994</t>
  </si>
  <si>
    <t>Multimetru digital APPA 305</t>
  </si>
  <si>
    <t>PROIECTOR 3 MM 1620 ORP</t>
  </si>
  <si>
    <t>4-Oct-2005</t>
  </si>
  <si>
    <t>LG 19”L1919SSF 8MS TCO 03</t>
  </si>
  <si>
    <t>PLACA ACHIZITIE DATE (4)</t>
  </si>
  <si>
    <t>13-Jan-2004</t>
  </si>
  <si>
    <t>CARTELA NI USB-6008 KIT (USB-6008+LAB VIEW STUDENT EDITION FOR WINDOWS</t>
  </si>
  <si>
    <t>7-Oct-2005</t>
  </si>
  <si>
    <t>ADAM 3968-A CABLU 68PIN</t>
  </si>
  <si>
    <t>5-Sep-2003</t>
  </si>
  <si>
    <t>STATIE DE LIPIT SLC48</t>
  </si>
  <si>
    <t>25-May-2009</t>
  </si>
  <si>
    <t>ARBORE (AX) FLEXIBIL</t>
  </si>
  <si>
    <t>PCL 10168 CABLU SCCI 1M (2)</t>
  </si>
  <si>
    <t>MENGHINA PARALELA 10</t>
  </si>
  <si>
    <t>3-Nov-2003</t>
  </si>
  <si>
    <t>TELEFON ANALOGIC KX-TS3RMW</t>
  </si>
  <si>
    <t>19-Feb-2003</t>
  </si>
  <si>
    <t>Metrahit 17 miliohmmetru</t>
  </si>
  <si>
    <t>Sonda Kelvin KC2</t>
  </si>
  <si>
    <t>PCI 1710-A placa achiz. Date</t>
  </si>
  <si>
    <t>Software, cablu interf. SC1</t>
  </si>
  <si>
    <t>Sonda temp. 80PK-5A</t>
  </si>
  <si>
    <t>Sonda temp. 80PK-2A</t>
  </si>
  <si>
    <t>Term. Cu rad. Infrarosu</t>
  </si>
  <si>
    <t>Adaptor retea NA 4/500(pt.Metrahit)</t>
  </si>
  <si>
    <t>Literatură universală şi comparată limbă şi literatură engleză.</t>
  </si>
  <si>
    <t>Horváth Sándor</t>
  </si>
  <si>
    <t>master</t>
  </si>
  <si>
    <t xml:space="preserve">Aparat foto Nikon Cooplix W300 negru Warerproof                                           </t>
  </si>
  <si>
    <t xml:space="preserve">Videoproiector Infocus                                                                    </t>
  </si>
  <si>
    <t xml:space="preserve">Ecrane de proiectie perete/tavan 180x180                                                  </t>
  </si>
  <si>
    <t xml:space="preserve">Suport ecrane de proiectie                                                                </t>
  </si>
  <si>
    <t>UF6057</t>
  </si>
  <si>
    <t>UF7016</t>
  </si>
  <si>
    <t>UF6056</t>
  </si>
  <si>
    <t>UF2219</t>
  </si>
  <si>
    <t xml:space="preserve">KUF80106                 </t>
  </si>
  <si>
    <t>UF2220</t>
  </si>
  <si>
    <t>Set baterie V-nount Endura</t>
  </si>
  <si>
    <t>UF2222</t>
  </si>
  <si>
    <t>Set Microfon MKH-416-protector</t>
  </si>
  <si>
    <t>UF2224</t>
  </si>
  <si>
    <t>Set Microfon wireless lav. Sen</t>
  </si>
  <si>
    <t>UF2226</t>
  </si>
  <si>
    <t>UF2228</t>
  </si>
  <si>
    <t>Trepied Camera Sachtler 0773</t>
  </si>
  <si>
    <t>UF2229</t>
  </si>
  <si>
    <t>UF2230</t>
  </si>
  <si>
    <t xml:space="preserve"> Stativ lampa HMI Manfrotto </t>
  </si>
  <si>
    <t>UF2231</t>
  </si>
  <si>
    <t>Lampa Wesrcott Ice Light 2</t>
  </si>
  <si>
    <t>UF2232</t>
  </si>
  <si>
    <t>Exponometru Sekonic L-758 Cine</t>
  </si>
  <si>
    <t>UF2233</t>
  </si>
  <si>
    <t>Monitor LED 4k DELL</t>
  </si>
  <si>
    <t>UF2234</t>
  </si>
  <si>
    <t>Samyang kit obiectiv</t>
  </si>
  <si>
    <t>UF2237</t>
  </si>
  <si>
    <t>Monitor Shogun Inferno</t>
  </si>
  <si>
    <t>UF2238</t>
  </si>
  <si>
    <t>Monitor Small HD 702</t>
  </si>
  <si>
    <t>UF2239</t>
  </si>
  <si>
    <t>Recorder Zoom F4+geanta</t>
  </si>
  <si>
    <t>UF2241</t>
  </si>
  <si>
    <t>Dolly IDS</t>
  </si>
  <si>
    <t>UF2242</t>
  </si>
  <si>
    <t>Suport umar Wondlan Sniper</t>
  </si>
  <si>
    <t>UF2243</t>
  </si>
  <si>
    <t>DJI Ronin MX + baterie</t>
  </si>
  <si>
    <t>UF2244</t>
  </si>
  <si>
    <t>Lampa HMI Arri D25</t>
  </si>
  <si>
    <t>UF2245</t>
  </si>
  <si>
    <t xml:space="preserve">Trepied E-image Baby Legs                                                                 </t>
  </si>
  <si>
    <t xml:space="preserve">KUF81102                 </t>
  </si>
  <si>
    <t>Lampa KinoFlo Celeb LED 250</t>
  </si>
  <si>
    <t>UF2246</t>
  </si>
  <si>
    <t xml:space="preserve">Kit SOftbox Photoflex Medium                                                              </t>
  </si>
  <si>
    <t xml:space="preserve">KUF80639                 </t>
  </si>
  <si>
    <t xml:space="preserve">3 buc Set microfon wireless Lavaliera Sennheiser                                                </t>
  </si>
  <si>
    <t xml:space="preserve">Set microfon Wireless de mana Audio Technika                                              </t>
  </si>
  <si>
    <t xml:space="preserve">KUF80520                 </t>
  </si>
  <si>
    <t>AIM 132/1000 B3 Y400V IP54(MOT.ELECTR.)</t>
  </si>
  <si>
    <t>Calculator DualCore E6600 conf.B. (3)</t>
  </si>
  <si>
    <t>603277-9</t>
  </si>
  <si>
    <t>ISO122 AMPLIFICATOR OPERATIONAL IZOLAT/8BUC</t>
  </si>
  <si>
    <t>calculator dual core</t>
  </si>
  <si>
    <t>TEN15-2410 CONVERTOR/2BUC</t>
  </si>
  <si>
    <t>TEN15-2423 CONVERTOR/2BUC</t>
  </si>
  <si>
    <t>SCUT TRACTIUNE B3 FONTA AIFM 132</t>
  </si>
  <si>
    <t>SISTEM PROGRAM DV 164005</t>
  </si>
  <si>
    <t>500069-89</t>
  </si>
  <si>
    <t>ACE KIT EDUCATIONAL</t>
  </si>
  <si>
    <t>MCK 2407 KRT C PRO</t>
  </si>
  <si>
    <t>osciloscop ADS 22025A</t>
  </si>
  <si>
    <t>osciloscop ADS 7022S</t>
  </si>
  <si>
    <t>TO DAS 08 PLACA DE ACHIZITII DATE</t>
  </si>
  <si>
    <t>sursa MPS7061 (4)</t>
  </si>
  <si>
    <t>602671-4</t>
  </si>
  <si>
    <t>sursa KPS3030DA</t>
  </si>
  <si>
    <t>PANOU SOLAR 13 W TIP GEANTA</t>
  </si>
  <si>
    <t>Sursă de alimentare 0-60 A</t>
  </si>
  <si>
    <t>Amplificator sincron PM 7835 (2)</t>
  </si>
  <si>
    <t>800049-50</t>
  </si>
  <si>
    <t>Sursă de alimentare 10,5V/20A (2)</t>
  </si>
  <si>
    <t>800051-52</t>
  </si>
  <si>
    <t>Motor electric asinc. 75W</t>
  </si>
  <si>
    <t>Sursă de alimentare35v/10A</t>
  </si>
  <si>
    <t>Osciloscop digital 2canale TDS 210</t>
  </si>
  <si>
    <t>Modul de comunicatie TDS 2 CM</t>
  </si>
  <si>
    <t>Punte de masura LCR55 (2)</t>
  </si>
  <si>
    <t>3000761/63</t>
  </si>
  <si>
    <t>Ampermetru tip cleste APPA 39AR</t>
  </si>
  <si>
    <t>Mod.PC-I1/EV PC Instruments (4)</t>
  </si>
  <si>
    <t>500461-64</t>
  </si>
  <si>
    <t>Module MCM22/EV (12)</t>
  </si>
  <si>
    <t>500448-58</t>
  </si>
  <si>
    <t>Module mod MCM40/EV</t>
  </si>
  <si>
    <t>Monitor ACER 19 inch LED(6)</t>
  </si>
  <si>
    <t>604946-50</t>
  </si>
  <si>
    <t>Power Supply Unit mod PSLC/EV (4)</t>
  </si>
  <si>
    <t>604867-70</t>
  </si>
  <si>
    <t>Sistem destop (6)</t>
  </si>
  <si>
    <t>604939-44</t>
  </si>
  <si>
    <t>SURSA REGLABILA 2X0-30 V/2X0-3A+5 V</t>
  </si>
  <si>
    <t>600894-96,910</t>
  </si>
  <si>
    <t>Sistem de incălzire şi mixare (4)</t>
  </si>
  <si>
    <t>800025-28</t>
  </si>
  <si>
    <t>Părţi de schimb(Reostat+Rezist.dec) (11)</t>
  </si>
  <si>
    <t>800194-210</t>
  </si>
  <si>
    <t>Inductivitate variabila Uniwatt 8911 (2)</t>
  </si>
  <si>
    <t>2300063-64</t>
  </si>
  <si>
    <t>LC 3131D punte RLC de lab. (2)</t>
  </si>
  <si>
    <t>2300144-45</t>
  </si>
  <si>
    <t>Laborator de Electronică</t>
  </si>
  <si>
    <t>113, 69.06 mp</t>
  </si>
  <si>
    <t>OSCILOSCOP ADS-7022S</t>
  </si>
  <si>
    <t>602326</t>
  </si>
  <si>
    <t>17-Jun-2009</t>
  </si>
  <si>
    <t>Dispozitive şi circuite electronice, Analiza şi sinteza dispozitivelor numerice
Circuite electronice liniare
Electronică digitală</t>
  </si>
  <si>
    <t>Radiocomanda T-7CP2,4GHz</t>
  </si>
  <si>
    <t>603401</t>
  </si>
  <si>
    <t>FTX5500_FTX SPYDER ROCK CRAWLER</t>
  </si>
  <si>
    <t>603419</t>
  </si>
  <si>
    <t>HD Camera FP 550/29 grams</t>
  </si>
  <si>
    <t>603403</t>
  </si>
  <si>
    <t>Automodel Truggy GLADIATOR 1:10 4WD</t>
  </si>
  <si>
    <t>603404</t>
  </si>
  <si>
    <t>Emisie Receptie AV 1,2GHz/800mW</t>
  </si>
  <si>
    <t>603402</t>
  </si>
  <si>
    <t>Leadtek VC 100U</t>
  </si>
  <si>
    <t>603846</t>
  </si>
  <si>
    <t>13-Oct-2011</t>
  </si>
  <si>
    <t>SONDA OSCILOSCOP TK-60</t>
  </si>
  <si>
    <t>602327</t>
  </si>
  <si>
    <t>601624</t>
  </si>
  <si>
    <t>RX-4M50 MODUL RADIO RECEPTOR</t>
  </si>
  <si>
    <t>602328</t>
  </si>
  <si>
    <t>TX-FM-MID MODUL RADIO EMITATOR FM</t>
  </si>
  <si>
    <t>602329</t>
  </si>
  <si>
    <t>10-Mar-2003</t>
  </si>
  <si>
    <t>9-Dec-2003</t>
  </si>
  <si>
    <t>500256</t>
  </si>
  <si>
    <t>10-Mar-2005</t>
  </si>
  <si>
    <t>generator de functii MFG 2110A</t>
  </si>
  <si>
    <t>500346</t>
  </si>
  <si>
    <t>25-Feb-2010</t>
  </si>
  <si>
    <t>generator de functii MFG</t>
  </si>
  <si>
    <t>602677</t>
  </si>
  <si>
    <t>602668</t>
  </si>
  <si>
    <t>602670</t>
  </si>
  <si>
    <t>sist.packard Bell+Windows Vista</t>
  </si>
  <si>
    <t>602788</t>
  </si>
  <si>
    <t>2-Jul-2010</t>
  </si>
  <si>
    <t>602805</t>
  </si>
  <si>
    <t>25-Aug-2010</t>
  </si>
  <si>
    <t>600278</t>
  </si>
  <si>
    <t>3-Jun-2010</t>
  </si>
  <si>
    <t>602742</t>
  </si>
  <si>
    <t>31-May-2010</t>
  </si>
  <si>
    <t>602675</t>
  </si>
  <si>
    <t>SISTEM DE SUPRAVEGHERE</t>
  </si>
  <si>
    <t>600654</t>
  </si>
  <si>
    <t>18-Feb-2004</t>
  </si>
  <si>
    <t>602556</t>
  </si>
  <si>
    <t>Monitor 19". LCD</t>
  </si>
  <si>
    <t>602743</t>
  </si>
  <si>
    <t>602744</t>
  </si>
  <si>
    <t>602745</t>
  </si>
  <si>
    <t>DULAP PVC</t>
  </si>
  <si>
    <t>901633</t>
  </si>
  <si>
    <t>1-Sep-2005</t>
  </si>
  <si>
    <t>SURSA LABORATOR,LPS 302</t>
  </si>
  <si>
    <t>600774</t>
  </si>
  <si>
    <t>17-May-2005</t>
  </si>
  <si>
    <t>600776</t>
  </si>
  <si>
    <t>SET COMPLET MASINA GAURIT/FREZAT12V/220V</t>
  </si>
  <si>
    <t>602357</t>
  </si>
  <si>
    <t>PLACA DE ACHIZITII DATE ELECTRONICE XSA-50 SI CABLU DE TRANSFER A DATELOR</t>
  </si>
  <si>
    <t>600885</t>
  </si>
  <si>
    <t>17-Oct-2005</t>
  </si>
  <si>
    <t>600886</t>
  </si>
  <si>
    <t>600887</t>
  </si>
  <si>
    <t>STINGATOR CU CO2</t>
  </si>
  <si>
    <t>600664</t>
  </si>
  <si>
    <t>16-Mar-2004</t>
  </si>
  <si>
    <t>TRUSA PRIM AJUTOR</t>
  </si>
  <si>
    <t>600303</t>
  </si>
  <si>
    <t>18-Mar-2003</t>
  </si>
  <si>
    <t>DULAP DE FIER</t>
  </si>
  <si>
    <t>901630</t>
  </si>
  <si>
    <t>DULAPIOR</t>
  </si>
  <si>
    <t>901635</t>
  </si>
  <si>
    <t>901636</t>
  </si>
  <si>
    <t>901637</t>
  </si>
  <si>
    <t>600718</t>
  </si>
  <si>
    <t>21-Mar-2005</t>
  </si>
  <si>
    <t>600719</t>
  </si>
  <si>
    <t>600720</t>
  </si>
  <si>
    <t>600721</t>
  </si>
  <si>
    <t>Distribuitor electric 6 prize,intr.bec ctrl</t>
  </si>
  <si>
    <t>800007</t>
  </si>
  <si>
    <t>800008</t>
  </si>
  <si>
    <t>800010</t>
  </si>
  <si>
    <t>800014</t>
  </si>
  <si>
    <t>800015</t>
  </si>
  <si>
    <t>800016</t>
  </si>
  <si>
    <t>800017</t>
  </si>
  <si>
    <t>800186</t>
  </si>
  <si>
    <t>800187</t>
  </si>
  <si>
    <t>800188</t>
  </si>
  <si>
    <t>800189</t>
  </si>
  <si>
    <t>STAND TESTARE CICUITE LOGICE</t>
  </si>
  <si>
    <t>601500</t>
  </si>
  <si>
    <t>20-Sep-2007</t>
  </si>
  <si>
    <t>601501</t>
  </si>
  <si>
    <t>601502</t>
  </si>
  <si>
    <t>601503</t>
  </si>
  <si>
    <t>601504</t>
  </si>
  <si>
    <t>TABLA</t>
  </si>
  <si>
    <t>901638</t>
  </si>
  <si>
    <t>MASA</t>
  </si>
  <si>
    <t>901634</t>
  </si>
  <si>
    <t>RAFT CU ROTI</t>
  </si>
  <si>
    <t>901546</t>
  </si>
  <si>
    <t>MASA LABORATOR</t>
  </si>
  <si>
    <t>901639</t>
  </si>
  <si>
    <t>Capacitate var. Uniwatt</t>
  </si>
  <si>
    <t>2300065</t>
  </si>
  <si>
    <t>2300066</t>
  </si>
  <si>
    <t>2300067</t>
  </si>
  <si>
    <t>Rezistenta decadica Uniwatt 8910</t>
  </si>
  <si>
    <t>2300068</t>
  </si>
  <si>
    <t>2300069</t>
  </si>
  <si>
    <t>2300070</t>
  </si>
  <si>
    <t>2300071</t>
  </si>
  <si>
    <t>2300072</t>
  </si>
  <si>
    <t>2300073</t>
  </si>
  <si>
    <t>2300074</t>
  </si>
  <si>
    <t>2300075</t>
  </si>
  <si>
    <t>2300076</t>
  </si>
  <si>
    <t>2300077</t>
  </si>
  <si>
    <t>2300078</t>
  </si>
  <si>
    <t>2300079</t>
  </si>
  <si>
    <t>2300084</t>
  </si>
  <si>
    <t>2300088</t>
  </si>
  <si>
    <t>Generator de semnal tip GFG 253</t>
  </si>
  <si>
    <t>2300095</t>
  </si>
  <si>
    <t>2300096</t>
  </si>
  <si>
    <t>2300098</t>
  </si>
  <si>
    <t>Generator de semnal GFG</t>
  </si>
  <si>
    <t>2300099</t>
  </si>
  <si>
    <t>Numarator universal tip CMC 251</t>
  </si>
  <si>
    <t>2300100</t>
  </si>
  <si>
    <t>Sursa de tensiune HM7042</t>
  </si>
  <si>
    <t>2300136</t>
  </si>
  <si>
    <t>2300143</t>
  </si>
  <si>
    <t>2300146</t>
  </si>
  <si>
    <t>2300147</t>
  </si>
  <si>
    <t>Cuier perete D 344</t>
  </si>
  <si>
    <t>3000200</t>
  </si>
  <si>
    <t>3000759</t>
  </si>
  <si>
    <t>3000760</t>
  </si>
  <si>
    <t>3000764</t>
  </si>
  <si>
    <t>3000815</t>
  </si>
  <si>
    <t>3000816</t>
  </si>
  <si>
    <t>3000828</t>
  </si>
  <si>
    <t>3000829</t>
  </si>
  <si>
    <t>3000830</t>
  </si>
  <si>
    <t>3000831</t>
  </si>
  <si>
    <t>3000832</t>
  </si>
  <si>
    <t>3000833</t>
  </si>
  <si>
    <t>3000834</t>
  </si>
  <si>
    <t>3000835</t>
  </si>
  <si>
    <t>3000837</t>
  </si>
  <si>
    <t>3000839</t>
  </si>
  <si>
    <t>3000841</t>
  </si>
  <si>
    <t>3000842</t>
  </si>
  <si>
    <t>3000843</t>
  </si>
  <si>
    <t>3000844</t>
  </si>
  <si>
    <t>3000845</t>
  </si>
  <si>
    <t>3000847</t>
  </si>
  <si>
    <t>PANOU AFISAJ PLUTA 60X80</t>
  </si>
  <si>
    <t>600401</t>
  </si>
  <si>
    <t>6-Jun-2003</t>
  </si>
  <si>
    <t>Laborator de Fizică</t>
  </si>
  <si>
    <t>208, 66.83 mp</t>
  </si>
  <si>
    <t>Pachet oscilatiilor mecanice</t>
  </si>
  <si>
    <t>500395</t>
  </si>
  <si>
    <t xml:space="preserve"> 21/06/2011</t>
  </si>
  <si>
    <t>Pachet legilor gazelor</t>
  </si>
  <si>
    <t>500396</t>
  </si>
  <si>
    <t>Pachet histerezei feromagnetice</t>
  </si>
  <si>
    <t>500397</t>
  </si>
  <si>
    <t>500398</t>
  </si>
  <si>
    <t>Instrumentatie Millikan</t>
  </si>
  <si>
    <t>500399</t>
  </si>
  <si>
    <t>602067</t>
  </si>
  <si>
    <t>Laborator de Ingineria reglarii automate</t>
  </si>
  <si>
    <t>216, 60.48 mp</t>
  </si>
  <si>
    <t>stand de dezvoltare PLC</t>
  </si>
  <si>
    <t>500344</t>
  </si>
  <si>
    <t>2-Feb-2007</t>
  </si>
  <si>
    <t>Electronica de comanda invertor</t>
  </si>
  <si>
    <t>603438</t>
  </si>
  <si>
    <t>PLACA ADAPTARE RETEA</t>
  </si>
  <si>
    <t>601786</t>
  </si>
  <si>
    <t>PLACA FORMARE SEMNAL</t>
  </si>
  <si>
    <t>601787</t>
  </si>
  <si>
    <t>PLACA DEZVOLTARE DSP</t>
  </si>
  <si>
    <t>601785</t>
  </si>
  <si>
    <t>SISTEM DE COM.PNEUMATICA</t>
  </si>
  <si>
    <t>601788</t>
  </si>
  <si>
    <t>PLACA PROTOTIP DE DEZVOLTARE PHILIPS LPC-2129 (ARM),RS 232,CAN (LPC-H2129) (3 buc)</t>
  </si>
  <si>
    <t>600912</t>
  </si>
  <si>
    <t>1-Nov-2005</t>
  </si>
  <si>
    <t>MONITOR CRT 17” (6)</t>
  </si>
  <si>
    <t>601616-21</t>
  </si>
  <si>
    <t>SENZOR OPTIC,GP2D120 XJ00F (3)</t>
  </si>
  <si>
    <t>602263</t>
  </si>
  <si>
    <t>6-Mar-2009</t>
  </si>
  <si>
    <t>Automat,procesor,modul</t>
  </si>
  <si>
    <t>500438</t>
  </si>
  <si>
    <t xml:space="preserve"> 31/08/2012</t>
  </si>
  <si>
    <t>Camera IP Wireless Edimax IC-3015 WN</t>
  </si>
  <si>
    <t>604117</t>
  </si>
  <si>
    <t xml:space="preserve"> 02/05/2012</t>
  </si>
  <si>
    <t>500082-92</t>
  </si>
  <si>
    <t>500141</t>
  </si>
  <si>
    <t>29-Mar-2005</t>
  </si>
  <si>
    <t>500142</t>
  </si>
  <si>
    <t>PLC STARTER KIT S 7-300</t>
  </si>
  <si>
    <t>500179</t>
  </si>
  <si>
    <t>STAND LABORATOR SIEMENS-SIMATIC S 7</t>
  </si>
  <si>
    <t>500247</t>
  </si>
  <si>
    <t>28-Oct-2005</t>
  </si>
  <si>
    <t>PF-OSCILOSCOP SET-OSCILOSCOP RIGOL DS 5022M</t>
  </si>
  <si>
    <t>602293</t>
  </si>
  <si>
    <t>20-May-2009</t>
  </si>
  <si>
    <t>ACTIONARE MOTOR ASINCRON TRIFAZIC 2,2 KW</t>
  </si>
  <si>
    <t>600823</t>
  </si>
  <si>
    <t>1-Aug-2005</t>
  </si>
  <si>
    <t>601243</t>
  </si>
  <si>
    <t>8-Sep-2006</t>
  </si>
  <si>
    <t>AX-3003D SURSA LABORATOR 30V 3A (4)</t>
  </si>
  <si>
    <t>602058</t>
  </si>
  <si>
    <t>9-Dec-2008</t>
  </si>
  <si>
    <t>STATIE DE LIPIT DZ 929 C</t>
  </si>
  <si>
    <t>601445</t>
  </si>
  <si>
    <t>21-Feb-2007</t>
  </si>
  <si>
    <t>MULTIMETRU DIGITAL (2 buc)</t>
  </si>
  <si>
    <t>600712</t>
  </si>
  <si>
    <t>PF-ACCESORII-SOFT SI TESTERE PTR.OSCILOSCOP DS5022M</t>
  </si>
  <si>
    <t>602294</t>
  </si>
  <si>
    <t>SET 5 CLESTI TOPEX</t>
  </si>
  <si>
    <t>601266</t>
  </si>
  <si>
    <t>17-Nov-2006</t>
  </si>
  <si>
    <t>CIRCUITE IMPRIMATR DSPIC-CTRL-(10 buc)</t>
  </si>
  <si>
    <t>601954</t>
  </si>
  <si>
    <t>27-Oct-2008</t>
  </si>
  <si>
    <t>Laborator de Optimizari</t>
  </si>
  <si>
    <t>242, 58,6mp</t>
  </si>
  <si>
    <t>500071</t>
  </si>
  <si>
    <t>Optimizări I –II,
Sisteme de conducere adaptive,
Reglare predictivă bazată pe model</t>
  </si>
  <si>
    <t>SCS EXPERT P4 3200-1024 MB 80 GB-DVD-R 17” TFT</t>
  </si>
  <si>
    <t>500236</t>
  </si>
  <si>
    <t>26-Sep-2005</t>
  </si>
  <si>
    <t>500237</t>
  </si>
  <si>
    <t>601286</t>
  </si>
  <si>
    <t>601288</t>
  </si>
  <si>
    <t>601289</t>
  </si>
  <si>
    <t>601290</t>
  </si>
  <si>
    <t>500GB Seagate,Serial ATA3,7200rpm,16MB</t>
  </si>
  <si>
    <t>603524</t>
  </si>
  <si>
    <t>HDD 120 GB</t>
  </si>
  <si>
    <t>601846</t>
  </si>
  <si>
    <t>10-Sep-2008</t>
  </si>
  <si>
    <t>NOTEBOOK TOSHIBA SATELITE</t>
  </si>
  <si>
    <t>500306</t>
  </si>
  <si>
    <t>603857</t>
  </si>
  <si>
    <t>Laborator de ingineria reglării automate</t>
  </si>
  <si>
    <t>243,  85.14 mp, Etajul I</t>
  </si>
  <si>
    <t>500070</t>
  </si>
  <si>
    <t>Ingineria reglării automate I, Sisteme automate cu eşantionare,
Robotică</t>
  </si>
  <si>
    <t>PLACA ACHIZITIE DATE CIO-DAS08+CIO-MINI37+ CABLUC37FF-2 (4 buc)</t>
  </si>
  <si>
    <t>500097</t>
  </si>
  <si>
    <t>21-Dec-2003</t>
  </si>
  <si>
    <t>SISTEM PT. MĂSURAREA ŞI COMP.FRIŢIUNILOR MECH.</t>
  </si>
  <si>
    <t>500133</t>
  </si>
  <si>
    <t>15-May-2004</t>
  </si>
  <si>
    <t>500137</t>
  </si>
  <si>
    <t>ENCODER INCREMENTAL</t>
  </si>
  <si>
    <t>500182</t>
  </si>
  <si>
    <t>8-Jun-2005</t>
  </si>
  <si>
    <t>BRAT ROBOT</t>
  </si>
  <si>
    <t>500271</t>
  </si>
  <si>
    <t>10-Dec-2005</t>
  </si>
  <si>
    <t>TO DAS 08 PLACA DE ACHIZITII DATE (4 buc)</t>
  </si>
  <si>
    <t>600758</t>
  </si>
  <si>
    <t>28-Apr-2005</t>
  </si>
  <si>
    <t>601285</t>
  </si>
  <si>
    <t>601287</t>
  </si>
  <si>
    <t>602726</t>
  </si>
  <si>
    <t>3-May-2010</t>
  </si>
  <si>
    <t>TROCER DAQ PRO SINGLE LICENSE</t>
  </si>
  <si>
    <t>602667</t>
  </si>
  <si>
    <t>26-Feb-2010</t>
  </si>
  <si>
    <t>NET CAMERA 10/100 206 0199-002 AXIS (2 buc)</t>
  </si>
  <si>
    <t>602258</t>
  </si>
  <si>
    <t>24-Feb-2009</t>
  </si>
  <si>
    <t>IP CAMERA SUPRAVEGHERE GS1600</t>
  </si>
  <si>
    <t>601297</t>
  </si>
  <si>
    <t>COMPRESOR DE AER USCAT</t>
  </si>
  <si>
    <t>601176</t>
  </si>
  <si>
    <t>1-Mar-2006</t>
  </si>
  <si>
    <t>601317</t>
  </si>
  <si>
    <t>601318</t>
  </si>
  <si>
    <t>PCI LOW-COST MULTIFUNCTION CARD</t>
  </si>
  <si>
    <t>602348</t>
  </si>
  <si>
    <t>25-Aug-2009</t>
  </si>
  <si>
    <t>STATIE EMISIE,RECEPTIE 315 MHZ</t>
  </si>
  <si>
    <t>601807</t>
  </si>
  <si>
    <t>17-Jun-2008</t>
  </si>
  <si>
    <t>BENQ FP71G+17”LCD (3 buc)</t>
  </si>
  <si>
    <t>601323</t>
  </si>
  <si>
    <t>603986</t>
  </si>
  <si>
    <t>29-Nov-2011</t>
  </si>
  <si>
    <t>MONITOR HORIZON TFT BLACK-SILVER 19 9005LBS</t>
  </si>
  <si>
    <t>602330</t>
  </si>
  <si>
    <t>MONITOR SAMSUNG TFT17 720N</t>
  </si>
  <si>
    <t>602336</t>
  </si>
  <si>
    <t>13-Jul-2009</t>
  </si>
  <si>
    <t>602337</t>
  </si>
  <si>
    <t>SURSA LABORATOR,LPS 302 (3 buc)</t>
  </si>
  <si>
    <t>600770</t>
  </si>
  <si>
    <t>STATIE DE LIPIT TIP VT-SSC 40 M</t>
  </si>
  <si>
    <t>600710</t>
  </si>
  <si>
    <t>26-Mar-2005</t>
  </si>
  <si>
    <t>JALUZELE VERTICALE (3 buc)</t>
  </si>
  <si>
    <t>600903</t>
  </si>
  <si>
    <t>3-Nov-2005</t>
  </si>
  <si>
    <t>TRADUCTOR DE ROTATIE (4 buc)</t>
  </si>
  <si>
    <t>600723</t>
  </si>
  <si>
    <t>30-Mar-2005</t>
  </si>
  <si>
    <t>IMPRIMANTA LASER LEXMARK E 120</t>
  </si>
  <si>
    <t>601281</t>
  </si>
  <si>
    <t>603523</t>
  </si>
  <si>
    <t>Instrumente de măsurat (4 buc)</t>
  </si>
  <si>
    <t>800116</t>
  </si>
  <si>
    <t>Cuptoare de încălzire cu rez. (1 buc)</t>
  </si>
  <si>
    <t>800217</t>
  </si>
  <si>
    <t>VC GALAXY GX7200GS256MB/64BPCX725EE4HDHC</t>
  </si>
  <si>
    <t>602334</t>
  </si>
  <si>
    <t>CI MOTOR CONTROL FINAL (PROTOTIP)</t>
  </si>
  <si>
    <t>601761</t>
  </si>
  <si>
    <t>14-May-2008</t>
  </si>
  <si>
    <t>sursa ATX 450W</t>
  </si>
  <si>
    <t>602701</t>
  </si>
  <si>
    <t>602702</t>
  </si>
  <si>
    <t>602703</t>
  </si>
  <si>
    <t>2300026</t>
  </si>
  <si>
    <t>SERVO MICRO AS-170 (4 buc)</t>
  </si>
  <si>
    <t>601949</t>
  </si>
  <si>
    <t>Stand didactic ECP</t>
  </si>
  <si>
    <t>MPS-3003D Sursa de laborator 0-30VDC 3A (4 buc)</t>
  </si>
  <si>
    <t>604602</t>
  </si>
  <si>
    <t xml:space="preserve"> 25/10/2012</t>
  </si>
  <si>
    <t>CALCULATOR INTEL DUO</t>
  </si>
  <si>
    <t>500336</t>
  </si>
  <si>
    <t>XUP V5 with cable</t>
  </si>
  <si>
    <t>500342</t>
  </si>
  <si>
    <t>24-Feb-2010</t>
  </si>
  <si>
    <t>XUP V2P KIT</t>
  </si>
  <si>
    <t>602578</t>
  </si>
  <si>
    <t>ELICOPTER RC HUGHES 300 RTF</t>
  </si>
  <si>
    <t>601946</t>
  </si>
  <si>
    <t>23-Oct-2008</t>
  </si>
  <si>
    <t>PLACA DE DEZVOLTARE FPGA XSA 3 S 1000 PLUS ADAPTOR (2 buc)</t>
  </si>
  <si>
    <t>600707</t>
  </si>
  <si>
    <t>31-Mar-2005</t>
  </si>
  <si>
    <t>KIT PROGRAMATOR/DEBUGGER MPLAB ICD3</t>
  </si>
  <si>
    <t>602310</t>
  </si>
  <si>
    <t>Atlys Spartan R-6 FPGA Dev 410-178-a</t>
  </si>
  <si>
    <t>603498</t>
  </si>
  <si>
    <t>NEXYS 2 1200 KIT (ACADEMIC) (2 buc)</t>
  </si>
  <si>
    <t>602354</t>
  </si>
  <si>
    <t>SPARTAN 3E STARTER KIT</t>
  </si>
  <si>
    <t>602582</t>
  </si>
  <si>
    <t>XUP V2P (ACADEMIC) KIT statie em-rec</t>
  </si>
  <si>
    <t>601850</t>
  </si>
  <si>
    <t>15-Sep-2008</t>
  </si>
  <si>
    <t>NEXYS 2 1200 KIT (2 buc)</t>
  </si>
  <si>
    <t>601848</t>
  </si>
  <si>
    <t>RAM 256</t>
  </si>
  <si>
    <t>601851</t>
  </si>
  <si>
    <t>Nexys 3 kit (academic) 410-182-a (3 buc)</t>
  </si>
  <si>
    <t>603495</t>
  </si>
  <si>
    <t>GIROSCOP SMM GY-401</t>
  </si>
  <si>
    <t>601947</t>
  </si>
  <si>
    <t>REDUCTOR 32:1</t>
  </si>
  <si>
    <t>602313</t>
  </si>
  <si>
    <t>26-May-2009</t>
  </si>
  <si>
    <t>602314</t>
  </si>
  <si>
    <t>MOTOR 22MM 6V</t>
  </si>
  <si>
    <t>602312</t>
  </si>
  <si>
    <t>HDD 250 GB,7200RPM/8MB,SEAGATE</t>
  </si>
  <si>
    <t>601847</t>
  </si>
  <si>
    <t>12-Sep-2008</t>
  </si>
  <si>
    <t>STAG-USB</t>
  </si>
  <si>
    <t>602579</t>
  </si>
  <si>
    <t>SERVO FS-61 BB CARBON DIGITAL NANO</t>
  </si>
  <si>
    <t>601948</t>
  </si>
  <si>
    <t>Card Reader Belkin 15-IN-1 FSU249EA</t>
  </si>
  <si>
    <t>602861</t>
  </si>
  <si>
    <t>22-Oct-2010</t>
  </si>
  <si>
    <t>1/53 MOTOR DRIVE</t>
  </si>
  <si>
    <t>602580</t>
  </si>
  <si>
    <t>Pmd MIC</t>
  </si>
  <si>
    <t>602658</t>
  </si>
  <si>
    <t>602704</t>
  </si>
  <si>
    <t>PLUG ADAPTER</t>
  </si>
  <si>
    <t>602583</t>
  </si>
  <si>
    <t>Opus system board 6015-410-000;001;002</t>
  </si>
  <si>
    <t>500412</t>
  </si>
  <si>
    <t>Pmod ACL</t>
  </si>
  <si>
    <t>604231</t>
  </si>
  <si>
    <t>Pmod GYRO</t>
  </si>
  <si>
    <t>604232</t>
  </si>
  <si>
    <t>Pmod RF1 210-159</t>
  </si>
  <si>
    <t>604079</t>
  </si>
  <si>
    <t xml:space="preserve"> 07/03/2012</t>
  </si>
  <si>
    <t>ZedBoard</t>
  </si>
  <si>
    <t>604233</t>
  </si>
  <si>
    <t>Kingston Micro SD 16 GB+adapter</t>
  </si>
  <si>
    <t>604925</t>
  </si>
  <si>
    <t xml:space="preserve"> 08/07/2013</t>
  </si>
  <si>
    <t>500145</t>
  </si>
  <si>
    <t>500254</t>
  </si>
  <si>
    <t>digital osciloscop</t>
  </si>
  <si>
    <t>500341</t>
  </si>
  <si>
    <t>28-Feb-2010</t>
  </si>
  <si>
    <t>OSCILOSCOP RIGOL DS5022M</t>
  </si>
  <si>
    <t>602349</t>
  </si>
  <si>
    <t>5-Aug-2009</t>
  </si>
  <si>
    <t>PLACA DE ACHIZITII DATE PCI 1710</t>
  </si>
  <si>
    <t>600765</t>
  </si>
  <si>
    <t>601284</t>
  </si>
  <si>
    <t>MONITOR LG TFT WIDE 19 W1934S-BN</t>
  </si>
  <si>
    <t>602500</t>
  </si>
  <si>
    <t>20-Nov-2009</t>
  </si>
  <si>
    <t>600775</t>
  </si>
  <si>
    <t>SURSA ALIMENTARE LABORATOR</t>
  </si>
  <si>
    <t>602597</t>
  </si>
  <si>
    <t>STATI DE LIPIT SLC 48</t>
  </si>
  <si>
    <t>602596</t>
  </si>
  <si>
    <t>MEMORIE RAM DDR II 2GB PC6400 CL5</t>
  </si>
  <si>
    <t>602317</t>
  </si>
  <si>
    <t>SURSA ALIMENTAREATX400WPREMIER</t>
  </si>
  <si>
    <t>601505</t>
  </si>
  <si>
    <t>2300097</t>
  </si>
  <si>
    <t>Sursa de tensiune HM7043</t>
  </si>
  <si>
    <t>2300137</t>
  </si>
  <si>
    <t>3000821</t>
  </si>
  <si>
    <t>BANCA SCOALA DE 2 PERS.</t>
  </si>
  <si>
    <t>901283</t>
  </si>
  <si>
    <t>CIRCUIT INT. (5 buc)</t>
  </si>
  <si>
    <t>602599</t>
  </si>
  <si>
    <t>Calculator CORE I 5 (12 buc)</t>
  </si>
  <si>
    <t>604406</t>
  </si>
  <si>
    <t xml:space="preserve"> 28/09/2012</t>
  </si>
  <si>
    <t>Memorie DDR3 4GB (12 buc)</t>
  </si>
  <si>
    <t>604533</t>
  </si>
  <si>
    <t xml:space="preserve"> 17/10/2012</t>
  </si>
  <si>
    <t>Monitor 21,5" AOC Led (12 buc)</t>
  </si>
  <si>
    <t>604346</t>
  </si>
  <si>
    <t>Raft 1600x1440x350</t>
  </si>
  <si>
    <t>604140</t>
  </si>
  <si>
    <t xml:space="preserve"> 08/06/2012</t>
  </si>
  <si>
    <t>Rollbox</t>
  </si>
  <si>
    <t>604142</t>
  </si>
  <si>
    <t>STINGATOR CU CO2 TIP G2</t>
  </si>
  <si>
    <t>604244</t>
  </si>
  <si>
    <t xml:space="preserve"> 09/08/2012</t>
  </si>
  <si>
    <t>HK15298-Servo 0.11s/15 kgf STD DIGI BB/MG HV (serv) (3 buc)</t>
  </si>
  <si>
    <t>604797</t>
  </si>
  <si>
    <t xml:space="preserve"> 18/03/2013</t>
  </si>
  <si>
    <t>Incarcator 2550MAH GP Power Bank AA-AAA NIMH</t>
  </si>
  <si>
    <t>604903</t>
  </si>
  <si>
    <t xml:space="preserve"> 04/06/2013</t>
  </si>
  <si>
    <t>Incarcator IMAX B6</t>
  </si>
  <si>
    <t>604961</t>
  </si>
  <si>
    <t xml:space="preserve"> 10/09/2013</t>
  </si>
  <si>
    <t>Metal Gearmotor 37Dx57L mm with 64 CPR Encoder (2 buc)</t>
  </si>
  <si>
    <t>604760</t>
  </si>
  <si>
    <t xml:space="preserve"> 26/02/2013</t>
  </si>
  <si>
    <t>Motor BL Outrunner Roxxy 2827/26 (4 buc)</t>
  </si>
  <si>
    <t>604874</t>
  </si>
  <si>
    <t xml:space="preserve"> 06/06/2013</t>
  </si>
  <si>
    <t>Nexys 3 kit (academic) 410-182-a (2 buc)</t>
  </si>
  <si>
    <t>604826</t>
  </si>
  <si>
    <t xml:space="preserve"> 09/04/2013</t>
  </si>
  <si>
    <t>PmodACL-3-axis Accelerometer (3 buc)</t>
  </si>
  <si>
    <t>604752</t>
  </si>
  <si>
    <t>PmodGYRO 3-Axis Digital Gyroscope (3 buc)</t>
  </si>
  <si>
    <t>604755</t>
  </si>
  <si>
    <t>Regulator TURNIGY MultiStar 20A (4 buc)</t>
  </si>
  <si>
    <t>604876</t>
  </si>
  <si>
    <t>Trusa medicala de prim ajutor</t>
  </si>
  <si>
    <t>604741</t>
  </si>
  <si>
    <t xml:space="preserve"> 05/02/2013</t>
  </si>
  <si>
    <t>VHDCI Male-to-Male Cable</t>
  </si>
  <si>
    <t>604842</t>
  </si>
  <si>
    <t xml:space="preserve"> 29/04/2013</t>
  </si>
  <si>
    <t>604843</t>
  </si>
  <si>
    <t>VmodMIB-VHDC Module Interface Board (2 buc)</t>
  </si>
  <si>
    <t>604840</t>
  </si>
  <si>
    <t>ECHIPAMENT BRAIN MASTER EEG AT 125</t>
  </si>
  <si>
    <t>601681</t>
  </si>
  <si>
    <t>8-Apr-2008</t>
  </si>
  <si>
    <t>SONDE PT.BRAIN MASTER EEG AT 125</t>
  </si>
  <si>
    <t>601682</t>
  </si>
  <si>
    <t>Laborator de Compilatoare</t>
  </si>
  <si>
    <t>calculator</t>
  </si>
  <si>
    <t>500288</t>
  </si>
  <si>
    <t>20-Oct-2006</t>
  </si>
  <si>
    <t>Prelucrarea imaginilor,
Grafică pe calculator,
Ingineria sistemelor de programe, Programare în limbaj de asamblare</t>
  </si>
  <si>
    <t>500359</t>
  </si>
  <si>
    <t>602595</t>
  </si>
  <si>
    <t>603861</t>
  </si>
  <si>
    <t>601316</t>
  </si>
  <si>
    <t>CISCO ROUTER 3640</t>
  </si>
  <si>
    <t>S3159</t>
  </si>
  <si>
    <t>ROUTER P782</t>
  </si>
  <si>
    <t>500001</t>
  </si>
  <si>
    <t>500002</t>
  </si>
  <si>
    <t>DULAP CONEXIUNI</t>
  </si>
  <si>
    <t>600587</t>
  </si>
  <si>
    <t>500086</t>
  </si>
  <si>
    <t>500088</t>
  </si>
  <si>
    <t>500252</t>
  </si>
  <si>
    <t>SCS EXPERT P4 3200-1024 MB 80 GB-DVD-R 17” TFT (7 buc)</t>
  </si>
  <si>
    <t>500228</t>
  </si>
  <si>
    <t>SWITCH CISCO WS CATALYST</t>
  </si>
  <si>
    <t>500148</t>
  </si>
  <si>
    <t>500149</t>
  </si>
  <si>
    <t>601315</t>
  </si>
  <si>
    <t>BENQ FP71G+17”LCD</t>
  </si>
  <si>
    <t>601326</t>
  </si>
  <si>
    <t>IP CAMERA SUPRAVEGHERE GS1200</t>
  </si>
  <si>
    <t>601296</t>
  </si>
  <si>
    <t>HDD extern Samsung 1.5TB,USB,3.5"Story Station,gri</t>
  </si>
  <si>
    <t>602804</t>
  </si>
  <si>
    <t>Canovate rack 42U 600x800 inc PDU</t>
  </si>
  <si>
    <t>603418</t>
  </si>
  <si>
    <t>Telefon pan.KXT7730CE</t>
  </si>
  <si>
    <t>603413</t>
  </si>
  <si>
    <t>AX-155 Multimetru</t>
  </si>
  <si>
    <t>604684</t>
  </si>
  <si>
    <t>604685</t>
  </si>
  <si>
    <t>Multimetru digital portabil, 4 3/4 Digit</t>
  </si>
  <si>
    <t>604058</t>
  </si>
  <si>
    <t>LVR: (AirPcap Nx USB 802.11 a/b/h/n Three-Pack)</t>
  </si>
  <si>
    <t>500433</t>
  </si>
  <si>
    <t>Trusa de scule ProsKit 1 PK-810 B Computer Service</t>
  </si>
  <si>
    <t>604673</t>
  </si>
  <si>
    <t>Router wireless N Gigabit TP-LINKTL-WR1043ND</t>
  </si>
  <si>
    <t>604202</t>
  </si>
  <si>
    <t>AC/DC adapter 24V/8W pt. centrala NEC,9600 120 581</t>
  </si>
  <si>
    <t>604963</t>
  </si>
  <si>
    <t>604962</t>
  </si>
  <si>
    <t>IP4EU-1632M-A KSU w/o C, BE110233</t>
  </si>
  <si>
    <t>604964</t>
  </si>
  <si>
    <t>IP4EU-MEMDB-C1 BE110247</t>
  </si>
  <si>
    <t>604965</t>
  </si>
  <si>
    <t>IP4WW-008E-A1 BE110251</t>
  </si>
  <si>
    <t>604966</t>
  </si>
  <si>
    <t>IP4WW-24TIXH-C-TEL (BK) BE110278</t>
  </si>
  <si>
    <t>604967</t>
  </si>
  <si>
    <t>IP4WW-24TXH-A-TEL (BK) BE110264</t>
  </si>
  <si>
    <t>604968</t>
  </si>
  <si>
    <t>IP4WW-2BRIDB-C1 BE110257</t>
  </si>
  <si>
    <t>604969</t>
  </si>
  <si>
    <t>IP4WW-VOIPDB-C BE110290</t>
  </si>
  <si>
    <t>604970</t>
  </si>
  <si>
    <t>Kit instalare config. 6/30</t>
  </si>
  <si>
    <t>604974</t>
  </si>
  <si>
    <t>SL-IP-NAPT LIC</t>
  </si>
  <si>
    <t>604971</t>
  </si>
  <si>
    <t>SL-IP-SIPEXT-1 LIC</t>
  </si>
  <si>
    <t>604973</t>
  </si>
  <si>
    <t>604972</t>
  </si>
  <si>
    <t>604839</t>
  </si>
  <si>
    <t>Laborator de CAD-CAM</t>
  </si>
  <si>
    <t>316,  60.48 mp, Etajul II</t>
  </si>
  <si>
    <t>CML Opus system board</t>
  </si>
  <si>
    <t>603307</t>
  </si>
  <si>
    <t>15.Jun.2011</t>
  </si>
  <si>
    <t>Arhitectura calculatoarelor,
Echipamente periferice şi interfeţe,
Sisteme cu microprocesoare,
Sisteme SCADA şi comunicaţii industriale</t>
  </si>
  <si>
    <t>CML Opus SD Card recorder</t>
  </si>
  <si>
    <t>603308</t>
  </si>
  <si>
    <t>VGA NVIDIA N570GTX</t>
  </si>
  <si>
    <t>603544</t>
  </si>
  <si>
    <t>28.Sep.2011</t>
  </si>
  <si>
    <t>CML Opus Serial Interfate</t>
  </si>
  <si>
    <t>603309</t>
  </si>
  <si>
    <t>15-Jun-2011</t>
  </si>
  <si>
    <t>PLACA DE DEZVOLTARE FPGA XSA 3 S 1000 PLUS ADAPTOR</t>
  </si>
  <si>
    <t>600709</t>
  </si>
  <si>
    <t>31.Mar.2005</t>
  </si>
  <si>
    <t>RDK Remote (academic) 240-033-a</t>
  </si>
  <si>
    <t>603499</t>
  </si>
  <si>
    <t>PLACA ACHIZITIE DATE XSA-50 (3 buc)</t>
  </si>
  <si>
    <t>600597</t>
  </si>
  <si>
    <t>11-Dec-2003</t>
  </si>
  <si>
    <t>Nexys 3 kit (academic) 410-182-a</t>
  </si>
  <si>
    <t>603494</t>
  </si>
  <si>
    <t>Basys 2 250 kit (academic) 410-155-25-a</t>
  </si>
  <si>
    <t>603493</t>
  </si>
  <si>
    <t>Pmod WIFI 210-194</t>
  </si>
  <si>
    <t>603504</t>
  </si>
  <si>
    <t>Basys 2 100 kit (academic) 410-155-a (2 buc)</t>
  </si>
  <si>
    <t>603490</t>
  </si>
  <si>
    <t>CABLAJ TEST PCI</t>
  </si>
  <si>
    <t>602195</t>
  </si>
  <si>
    <t>19-Dec-2008</t>
  </si>
  <si>
    <t>Pmod CLP 210-142 (2 buc)</t>
  </si>
  <si>
    <t>603500</t>
  </si>
  <si>
    <t>Pmod Amp 1 210-131</t>
  </si>
  <si>
    <t>603505</t>
  </si>
  <si>
    <t>Pmod RF2 210-201 (2 buc)</t>
  </si>
  <si>
    <t>603502</t>
  </si>
  <si>
    <t>DETECTOR IR (3 buc)</t>
  </si>
  <si>
    <t>602240</t>
  </si>
  <si>
    <t>30-Dec-2008</t>
  </si>
  <si>
    <t>600038</t>
  </si>
  <si>
    <t>F.1259 SERVOMECANISM S 3003 (2 buc)</t>
  </si>
  <si>
    <t>600858</t>
  </si>
  <si>
    <t>Adaptor de retea GPIB tip A0007</t>
  </si>
  <si>
    <t>2300135</t>
  </si>
  <si>
    <t>3000961</t>
  </si>
  <si>
    <t>Flash SSD Kingston (2 buc)</t>
  </si>
  <si>
    <t>604284</t>
  </si>
  <si>
    <t>Memorie Kingston 8 GB (2 buc)</t>
  </si>
  <si>
    <t>604278</t>
  </si>
  <si>
    <t>Nupro-E340 (2 buc)</t>
  </si>
  <si>
    <t>604229</t>
  </si>
  <si>
    <t>Procesor Intel Core (2 buc)</t>
  </si>
  <si>
    <t>604276</t>
  </si>
  <si>
    <t>Sursa Thermaltake TR2 (2 buc)</t>
  </si>
  <si>
    <t>604282</t>
  </si>
  <si>
    <t>NEXYS 2 1200 KIT (ACADEMIC)</t>
  </si>
  <si>
    <t>602899</t>
  </si>
  <si>
    <t>20-Dec-2010</t>
  </si>
  <si>
    <t>Dulapuri</t>
  </si>
  <si>
    <t>700046</t>
  </si>
  <si>
    <t>Instrumente de măsurat (5 buc)</t>
  </si>
  <si>
    <t>800120</t>
  </si>
  <si>
    <t>Instrumente de măsurat(1mA/100mV) (8 buc)</t>
  </si>
  <si>
    <t>800298</t>
  </si>
  <si>
    <t>800183</t>
  </si>
  <si>
    <t>Analizor logic tip TLA 611</t>
  </si>
  <si>
    <t>2300094</t>
  </si>
  <si>
    <t>Sonda pt analizor logic tip P6417 (2 buc)</t>
  </si>
  <si>
    <t>2300122</t>
  </si>
  <si>
    <t>Sist. Dezvoltare SDE80552</t>
  </si>
  <si>
    <t>2300138</t>
  </si>
  <si>
    <t>Pistol lipit 100W</t>
  </si>
  <si>
    <t>3000795</t>
  </si>
  <si>
    <t>Sistem de dezv. SD16F87</t>
  </si>
  <si>
    <t>3000814</t>
  </si>
  <si>
    <t>PROGRAMATOR 423-7048</t>
  </si>
  <si>
    <t>500183</t>
  </si>
  <si>
    <t>13-Oct-2005</t>
  </si>
  <si>
    <t>603852</t>
  </si>
  <si>
    <t>AFISER CU LCD M 8 K-LK 4 (5 buc)</t>
  </si>
  <si>
    <t>600780</t>
  </si>
  <si>
    <t>STICK BLUETOOTH V2,0 USB FSC (2 buc)</t>
  </si>
  <si>
    <t>601672</t>
  </si>
  <si>
    <t>SCS EXPERT P4 3200-1024 MB 80 GB-DVD-R 17” TFT (5 buc)</t>
  </si>
  <si>
    <t>500224</t>
  </si>
  <si>
    <t>Osciloscop digital AX-DS1022C</t>
  </si>
  <si>
    <t>603768</t>
  </si>
  <si>
    <t>calculator dual core (2 buc)</t>
  </si>
  <si>
    <t>602692</t>
  </si>
  <si>
    <t>BENQ FP71G+17”LCD (4 buc)</t>
  </si>
  <si>
    <t>601327</t>
  </si>
  <si>
    <t>CARTELA NI USB-6008 KIT (USB-6008+LAB VIEW STUDENT EDITION FOR WINDOWS (2 buc)</t>
  </si>
  <si>
    <t>600880</t>
  </si>
  <si>
    <t>Monitor LCD 21,5" ACER</t>
  </si>
  <si>
    <t>603585</t>
  </si>
  <si>
    <t>901671</t>
  </si>
  <si>
    <t>SURSA LABORATOR 0-30V 3A (4 buc)</t>
  </si>
  <si>
    <t>602424</t>
  </si>
  <si>
    <t>16-Sep-2009</t>
  </si>
  <si>
    <t>600711</t>
  </si>
  <si>
    <t>TABLA SCOLAR U 190 PE</t>
  </si>
  <si>
    <t>600097</t>
  </si>
  <si>
    <t>17-Mar-2003</t>
  </si>
  <si>
    <t>PLACA DE DEZVOLTARE SMTD MDB01 (8 buc)</t>
  </si>
  <si>
    <t>602284</t>
  </si>
  <si>
    <t>21-Apr-2009</t>
  </si>
  <si>
    <t>HDD 160GB SEAGTE HARD DISK</t>
  </si>
  <si>
    <t>602194</t>
  </si>
  <si>
    <t>DULAP DE FIER CU DOUA USI</t>
  </si>
  <si>
    <t>900491</t>
  </si>
  <si>
    <t>Multimetru digital AX-18B (2 buc)</t>
  </si>
  <si>
    <t>603769</t>
  </si>
  <si>
    <t>Scaun rotitor cu mat.textil rosu</t>
  </si>
  <si>
    <t>700043</t>
  </si>
  <si>
    <t>Distribuitor electric 6 prize,intr.bec ctrl (2 buc)</t>
  </si>
  <si>
    <t>800006</t>
  </si>
  <si>
    <t>Osciloscop (5 buc)</t>
  </si>
  <si>
    <t>800177</t>
  </si>
  <si>
    <t>800240</t>
  </si>
  <si>
    <t>450W/ATX12V v2.2/Connectors: 2x PTA,1x MB 20+4,1x</t>
  </si>
  <si>
    <t>603540</t>
  </si>
  <si>
    <t>601579</t>
  </si>
  <si>
    <t>10-Dec-2007</t>
  </si>
  <si>
    <t>2300083</t>
  </si>
  <si>
    <t>2300087</t>
  </si>
  <si>
    <t>Numarator universal CMC</t>
  </si>
  <si>
    <t>2300101</t>
  </si>
  <si>
    <t>Cuier perete D 1352</t>
  </si>
  <si>
    <t>3000107</t>
  </si>
  <si>
    <t>3000822</t>
  </si>
  <si>
    <t>Generator functii arbitrare,2 canale,20 MHz (4 buc)</t>
  </si>
  <si>
    <t>604264</t>
  </si>
  <si>
    <t xml:space="preserve"> 21/09/2012</t>
  </si>
  <si>
    <t>Masina de gaurit miniatura</t>
  </si>
  <si>
    <t>604129</t>
  </si>
  <si>
    <t xml:space="preserve"> 03/04/2012</t>
  </si>
  <si>
    <t>Osciloscop digital 50 MHz (4 buc)</t>
  </si>
  <si>
    <t>604268</t>
  </si>
  <si>
    <t>Penseta IL-TW04</t>
  </si>
  <si>
    <t>604100</t>
  </si>
  <si>
    <t xml:space="preserve"> 18/04/2012</t>
  </si>
  <si>
    <t>Penseta PZ3</t>
  </si>
  <si>
    <t>604102</t>
  </si>
  <si>
    <t>Raft 1940x390x300</t>
  </si>
  <si>
    <t>604144</t>
  </si>
  <si>
    <t>Set cleste</t>
  </si>
  <si>
    <t>604157</t>
  </si>
  <si>
    <t xml:space="preserve"> 22/06/2012</t>
  </si>
  <si>
    <t>Set surubelnite (6 piese)</t>
  </si>
  <si>
    <t>604106</t>
  </si>
  <si>
    <t>Statie de lipit VISSC4ON</t>
  </si>
  <si>
    <t>604103</t>
  </si>
  <si>
    <t>604245</t>
  </si>
  <si>
    <t>Subler digital-afisaj mare</t>
  </si>
  <si>
    <t>604104</t>
  </si>
  <si>
    <t>Laborator de Telecomunicaţii</t>
  </si>
  <si>
    <t>317,   67.7 mp  , Etajul II</t>
  </si>
  <si>
    <t>Telefon Mobil Samsung 19023 Google Nexus S 16 GB B</t>
  </si>
  <si>
    <t>603763</t>
  </si>
  <si>
    <t>Sisteme de operare, Tehnologii WEB, Tehnologii moderne în info-comunicaţii</t>
  </si>
  <si>
    <t>calculator dual core (2)</t>
  </si>
  <si>
    <t>602694</t>
  </si>
  <si>
    <t>601311</t>
  </si>
  <si>
    <t>603778</t>
  </si>
  <si>
    <t>29-Sep-2011</t>
  </si>
  <si>
    <t>602555</t>
  </si>
  <si>
    <t>HARD DISK WESTERN DIGITAL WD1600AAJB</t>
  </si>
  <si>
    <t>602302</t>
  </si>
  <si>
    <t>SISTEM “SUNBLADE 100”+MONITORCRT 17” (13)</t>
  </si>
  <si>
    <t>Calculator CORE I 5 (12)</t>
  </si>
  <si>
    <t>Memorie DDR3 4GB  (12)</t>
  </si>
  <si>
    <t>604452</t>
  </si>
  <si>
    <t>Monitor 21,5" AOC Led (12)</t>
  </si>
  <si>
    <t>VGA MSI NVIDIA N570GTX TWIN FROZR III PE/OC,NV 570  (5)</t>
  </si>
  <si>
    <t>604321</t>
  </si>
  <si>
    <t xml:space="preserve"> 27/09/2012</t>
  </si>
  <si>
    <t>Laborator de Topografie şi îmbunătăţiri funciare</t>
  </si>
  <si>
    <t>039 B, (46,23 m2)</t>
  </si>
  <si>
    <t>3,08</t>
  </si>
  <si>
    <t>2,5</t>
  </si>
  <si>
    <t>SISTEM GEMINA E5200/2G (10 buc.)</t>
  </si>
  <si>
    <t>Topografie şi îmbunătăţiri funciare, Tehnică experimentală, Arhitectură peisageră</t>
  </si>
  <si>
    <t>NIVELA OPTICA AL26 CLASSIC 080.03 LASERLINER</t>
  </si>
  <si>
    <t>LINKSYS 24Port 10/100+2 Port GIGA (switch)</t>
  </si>
  <si>
    <t>MONITOR 19LCD LG 1918S (10 buc.)</t>
  </si>
  <si>
    <t>PLATAVE COLOR</t>
  </si>
  <si>
    <t>Stalp cu picior trepied D48/1m (4 buc.)</t>
  </si>
  <si>
    <t>Laborator de Arboricultură şi Floricultură</t>
  </si>
  <si>
    <t>039A, (61,22 m2)</t>
  </si>
  <si>
    <t>4,08</t>
  </si>
  <si>
    <t>Floricultură generală, Floricultură specială, Arboricultură, Artă florală</t>
  </si>
  <si>
    <t>Stereomicroscope optica (3 buc.)</t>
  </si>
  <si>
    <t>Notebook ASUS 1015BX-WH 1053 W 320GB/1GB NOSO</t>
  </si>
  <si>
    <t>Proiector hal. 500 W cu senzor</t>
  </si>
  <si>
    <t>4,47</t>
  </si>
  <si>
    <t>Botanică horticolă I, Botanică horticolă II, Fiziologia plantelor, Pedologie, Entomologie I, Entomologie II, Fitopatologie, Protecţia integrată a plantelor, Prognoză, avertizare şi carantină fitosanitară, Ecologie horticolă, Biotehnologie</t>
  </si>
  <si>
    <t>Laborator de Chimie</t>
  </si>
  <si>
    <t>Laborator de Pomicultură, Pomologie</t>
  </si>
  <si>
    <t>308, (66,83 m2)</t>
  </si>
  <si>
    <t>4,45</t>
  </si>
  <si>
    <t>COMBINA FRIGORIFICA + PRELUNGITOR</t>
  </si>
  <si>
    <t>Pomicultură generală, Pomicultură specială, Pomologie, Biofizică şi agrometeorologie</t>
  </si>
  <si>
    <t>PROIECTOR OPTOMA ES522,SVGA(800X6000)</t>
  </si>
  <si>
    <t>TERMOHIGROGRAF 8152</t>
  </si>
  <si>
    <t>Calculator DualCore E5700</t>
  </si>
  <si>
    <t>SUBLER MITUTOYO</t>
  </si>
  <si>
    <t>Stereomicroscope optica (10 buc.)</t>
  </si>
  <si>
    <t>Monitor 19" TFT HORIZON</t>
  </si>
  <si>
    <t>HR 130 REFRACTOMETRU</t>
  </si>
  <si>
    <t>Uscator de perete balon cu 72 cuie</t>
  </si>
  <si>
    <t>SUBLER PLASTIC MITUTOYO</t>
  </si>
  <si>
    <t>Picnometru 50 ml (2 buc.)</t>
  </si>
  <si>
    <t>Tester pH HI 1270 electrod.H</t>
  </si>
  <si>
    <t>Alaska Jei1600 Juic (mixer)</t>
  </si>
  <si>
    <t>Spirala de racire 400 mm (4 buc.)</t>
  </si>
  <si>
    <t>Oala sub presiune</t>
  </si>
  <si>
    <t>Alaska DKP2808 PLI</t>
  </si>
  <si>
    <t>FIERASTRAU CUTIT PLI</t>
  </si>
  <si>
    <t>FOARFECA GRADINA 220 MM</t>
  </si>
  <si>
    <t>CUTIT ALTOIRE 217</t>
  </si>
  <si>
    <t>Nuca dubla 16 mm sec.alu fonta (2 buc.)</t>
  </si>
  <si>
    <t>Antispumant conditional (4 buc.)</t>
  </si>
  <si>
    <t>Cleste balon 0-80,260 x 12 mm</t>
  </si>
  <si>
    <t>Plita electrica</t>
  </si>
  <si>
    <t>FIERASTRAU LIGNUM 3</t>
  </si>
  <si>
    <t>CLESTE TAIAT LUNG (3 buc.)</t>
  </si>
  <si>
    <t>FIERASTRAU TIP BRICEAG 180 MM</t>
  </si>
  <si>
    <t>FOARFECA TUFA (3 buc.)</t>
  </si>
  <si>
    <t>Sistem penetrometru fructe</t>
  </si>
  <si>
    <t>CLESTE GRADINA 21 CM (9 buc.)</t>
  </si>
  <si>
    <t>Mixer de mana Philips HR1613/00 650W cu bol, tel,</t>
  </si>
  <si>
    <t>Laborator Cultura plantelor medicinale</t>
  </si>
  <si>
    <t xml:space="preserve">307, (66,83 m2) </t>
  </si>
  <si>
    <t>VIDEOPROIECTOR SONY VPL-ES3</t>
  </si>
  <si>
    <t>Cultura plantelor medicinal-partea generală, Cultura plantelor medicinal-partea specială,</t>
  </si>
  <si>
    <t>Sistem de irigare</t>
  </si>
  <si>
    <t>ELECTROD COMBINAT DIN PLASTIC</t>
  </si>
  <si>
    <t>Aparat clevenger (2 buc.)</t>
  </si>
  <si>
    <t>Stereomicroscope optica (4 buc.)</t>
  </si>
  <si>
    <t>Sonda temperatura 1 m</t>
  </si>
  <si>
    <t>SONDĂ SUPRAFAŢĂ</t>
  </si>
  <si>
    <t>BALANTA 100G</t>
  </si>
  <si>
    <t>S1417</t>
  </si>
  <si>
    <t>Tester PH SIBCO SI 21</t>
  </si>
  <si>
    <t>Tester EC SIBCO SI 31</t>
  </si>
  <si>
    <t>TFA Term.M sol dig. min-max 30.1033</t>
  </si>
  <si>
    <t>TFA term-umid dig max-min 30.5002</t>
  </si>
  <si>
    <t>TFA min-max dig.term.M cu cablu 30.1011</t>
  </si>
  <si>
    <t>Cantar</t>
  </si>
  <si>
    <t>TERMOMETRU DIG.TFA B/K 3M (2 buc.)</t>
  </si>
  <si>
    <t>TFA Termometru min-max bimetal 10.4002 (3 buc.)</t>
  </si>
  <si>
    <t>TFA Termometru sol 325mm verde 80gr (2 buc.)</t>
  </si>
  <si>
    <t>CALCULATOR COMRACE</t>
  </si>
  <si>
    <t>S20009</t>
  </si>
  <si>
    <t>Umidimetru Pfeuffer HE 50</t>
  </si>
  <si>
    <t>Infiltrometru</t>
  </si>
  <si>
    <t>Etuva Binder Model FD-115</t>
  </si>
  <si>
    <t>217, (67.70 mp)</t>
  </si>
  <si>
    <t>Calculator DualCore E6600 conf.A.</t>
  </si>
  <si>
    <t>CHEIE DINAM.1/2A4MCCV</t>
  </si>
  <si>
    <t>MOTOR MONOFAZIC</t>
  </si>
  <si>
    <t>MB ASROCK G31M-GS</t>
  </si>
  <si>
    <t>SURSA ATX F-450W</t>
  </si>
  <si>
    <t>Robot FANUC cu sistem video</t>
  </si>
  <si>
    <t>Calculator CORE I 3</t>
  </si>
  <si>
    <t>Mecanism spaţial cu bare articulate</t>
  </si>
  <si>
    <t>Kit de asamblare cu roţi dinţate, cruce de malta, pârghii, came, cremaliere, roţi de fricţiune</t>
  </si>
  <si>
    <t>Proiectare calc.</t>
  </si>
  <si>
    <t>213, 59.28 mp</t>
  </si>
  <si>
    <t>PROGRAM SIMULARE AUTOMATIONS STUDIO EDUCATION V5-3, 12 LICENTE</t>
  </si>
  <si>
    <t>S1424/ 1-12</t>
  </si>
  <si>
    <t>MODUL EXPORTATOR SFC  PT. PLC</t>
  </si>
  <si>
    <t>S1425</t>
  </si>
  <si>
    <t>MODUL COMUNICARE  CLIENT OPC</t>
  </si>
  <si>
    <t>S1426</t>
  </si>
  <si>
    <t>SUBLER INOX 150 MM</t>
  </si>
  <si>
    <t>KIT INTERFATA USB</t>
  </si>
  <si>
    <t>Aparat pentru determinarea coeficienţilor de frecare în filete în mişcare</t>
  </si>
  <si>
    <t>Aparat pentru determinarea modulului de elasticitate la segmenţii de piston</t>
  </si>
  <si>
    <t>Planşă pentru studierea mecanismelor cu roţi dinţate</t>
  </si>
  <si>
    <t>Aparat pentru determinarea coeficienţilor de frecare la asamblările cu şuruburi.</t>
  </si>
  <si>
    <t xml:space="preserve">Microscop mare de atelier cu toate accesoriile. </t>
  </si>
  <si>
    <t xml:space="preserve">Aparat pentru determinarea pierderilor prin frecare în lagăre cu rulmenţi. </t>
  </si>
  <si>
    <t>Termotehnică şi maş. Termice</t>
  </si>
  <si>
    <t>modul interfata</t>
  </si>
  <si>
    <t>Hidronică şi pneutronică</t>
  </si>
  <si>
    <t>Achiziţia şi prelucrarea datelor experimentale</t>
  </si>
  <si>
    <t>SCS AMD-SEMPRON 3000+,80 GB,1 GB DVD-RW WINXP HOME</t>
  </si>
  <si>
    <t>SET CONSTRUCTIE ROBOT RASCAL UZ DIDACTIC</t>
  </si>
  <si>
    <t>AIR-AP 1242AGE-K9 802.11A/G</t>
  </si>
  <si>
    <t>REDUCTOR N2 10 BAR</t>
  </si>
  <si>
    <t>MPX5999D SENZOR PRESIUNE/2BUC</t>
  </si>
  <si>
    <t>SENZORI TEMPERATURAAD22100KTZ/16BUC</t>
  </si>
  <si>
    <t>MPX5100DP SENZOR PRESIUNE/2BUC</t>
  </si>
  <si>
    <t>Statie emisie-receptie MT200</t>
  </si>
  <si>
    <t>Plasa TT Outdoor</t>
  </si>
  <si>
    <t>Stand bandă rulantă</t>
  </si>
  <si>
    <t>Compresor 24L ulei+ACC</t>
  </si>
  <si>
    <t>Motopompa Einhell 2'</t>
  </si>
  <si>
    <t>Hidrofor WK9/25H</t>
  </si>
  <si>
    <t>Sistem de răcire</t>
  </si>
  <si>
    <t>Dispozitiv de reglare manometru</t>
  </si>
  <si>
    <t>Electrotenzometru</t>
  </si>
  <si>
    <t>Vetilator</t>
  </si>
  <si>
    <t>Stand de măsurare</t>
  </si>
  <si>
    <t>Stand de măsurare al proprietăţilor la rupere</t>
  </si>
  <si>
    <t>Surub cu bile si ax profilat,cod THK BNS 1616AK+50</t>
  </si>
  <si>
    <t>THK surub cu bile</t>
  </si>
  <si>
    <t>Sistem actionare ROBOT 4 grade de libertate</t>
  </si>
  <si>
    <t>SET CUTITE</t>
  </si>
  <si>
    <t xml:space="preserve">Dinamometru FA500. </t>
  </si>
  <si>
    <t xml:space="preserve">Tahometru PCE-T236. </t>
  </si>
  <si>
    <t xml:space="preserve">Manometru PCE-917. </t>
  </si>
  <si>
    <t xml:space="preserve">Anemometru cu fir cald si transfer de date DT-8880. </t>
  </si>
  <si>
    <t>Sistem PLC cu sursa si accesorii</t>
  </si>
  <si>
    <t>Placa conectare Labjack</t>
  </si>
  <si>
    <t xml:space="preserve">Placa de achizitie Labjack. </t>
  </si>
  <si>
    <t>Aparat de măsurat electric Ex 420</t>
  </si>
  <si>
    <t>Aparat de măsurat electric CHY24CS</t>
  </si>
  <si>
    <t>TERMOHIGROMETRU CU SONDA EXTERNA COMET C3121</t>
  </si>
  <si>
    <t xml:space="preserve">Ceas comapartor digital. </t>
  </si>
  <si>
    <t xml:space="preserve">Sursa AX-3003D3. </t>
  </si>
  <si>
    <t xml:space="preserve">Sistem transfer materiale cu actionare electrică, pneumatică cu comanda PLC. </t>
  </si>
  <si>
    <t>3 sisteme modulare roboţi seriali ROBIX (USA) cu comanda PC prin USB (diferite lungimi elemente mecanice, motoare servo, circuit de comandă).</t>
  </si>
  <si>
    <t>500285, 500286, 500287</t>
  </si>
  <si>
    <t>Laborator de Termotehnică şi maş. Termice</t>
  </si>
  <si>
    <t>STAND LABORATOR PNEUMATIC</t>
  </si>
  <si>
    <t>LERE INTERIOR</t>
  </si>
  <si>
    <t>STAND LABORATOR HIDRAULIC</t>
  </si>
  <si>
    <t>CUTIE DE VITEZA SECTIONATA</t>
  </si>
  <si>
    <t>MICROMETRU CU PARGHIE 100-125</t>
  </si>
  <si>
    <t>MICROMETRU 75-100</t>
  </si>
  <si>
    <t>MICROMETRU CU PARGHIE 50-70</t>
  </si>
  <si>
    <t>MICROMETRU CU PARGHIE 25-50</t>
  </si>
  <si>
    <t>MICROMETRU CU PARGHIE 0-25</t>
  </si>
  <si>
    <t>APARAT MASURAT DINTI</t>
  </si>
  <si>
    <t>RAPORTOR CU CADRAN</t>
  </si>
  <si>
    <t>MOTOR CU ARDERE INTERNA SECTIONATA</t>
  </si>
  <si>
    <t>MICROMET”EX”100-125</t>
  </si>
  <si>
    <t>MICROMETRU EXT. 75-100</t>
  </si>
  <si>
    <t>MICROMETRU EXT. 50-75</t>
  </si>
  <si>
    <t>MICROMETRU EXT. 0-25 MM</t>
  </si>
  <si>
    <t>MICROMETRU EXT.25-50 MM</t>
  </si>
  <si>
    <t>MICROMETRU EXT. 50-75 MM</t>
  </si>
  <si>
    <t>MICROMETRU EXT. 75-100 MM</t>
  </si>
  <si>
    <t>MICROMETRU INT. 5-30 MM</t>
  </si>
  <si>
    <t>CEAS COMP. CU TIJA</t>
  </si>
  <si>
    <t>MICROMETRU INT. 50-75 MM</t>
  </si>
  <si>
    <t>MICROMETRU EXT. 25-50</t>
  </si>
  <si>
    <t>SCS Junior AMD Sempron</t>
  </si>
  <si>
    <t>Sistem pneumatic educational</t>
  </si>
  <si>
    <t>Set instr. Desen pt tabla</t>
  </si>
  <si>
    <t>MICROMETRU EXT. 0-25</t>
  </si>
  <si>
    <t>CEAS COMP. ROT. 60</t>
  </si>
  <si>
    <t>CEAS COMP. ROT. 40</t>
  </si>
  <si>
    <t>SUPORT COMP. CU MAGNET</t>
  </si>
  <si>
    <t>SUPORT COMP. LABORATOR</t>
  </si>
  <si>
    <t>SUPORT COMP. ATELIER</t>
  </si>
  <si>
    <t>SUPORT MICROMETRU</t>
  </si>
  <si>
    <t>Maşină frezare CNC (lucrare de diploma).</t>
  </si>
  <si>
    <t>Subler analogic</t>
  </si>
  <si>
    <t>Microscop de rugozitate, eşantioane de rugozitate</t>
  </si>
  <si>
    <t xml:space="preserve">Aparat pneumatic de control ELSUPERJET, </t>
  </si>
  <si>
    <t xml:space="preserve">Trusă pentru controlul ovalităţii alezajelor, comparator pentru alezaje </t>
  </si>
  <si>
    <t>Freze cilindrice, cilindro-frontale, unghiulare, profilate. Freză melc modul. Freză disc modul. Burghie. Lărgitoare. Alezoare. Tarozi. Filiere.</t>
  </si>
  <si>
    <t xml:space="preserve">Raportor optic, </t>
  </si>
  <si>
    <t>raportor gravitaţional, raportor de atelier</t>
  </si>
  <si>
    <t xml:space="preserve">Pasametre, ortotest, </t>
  </si>
  <si>
    <t xml:space="preserve">şubler pentru roţi dinţate, echere, rigla sinus, </t>
  </si>
  <si>
    <t xml:space="preserve">optimetru vertical. </t>
  </si>
  <si>
    <t>Ştiinţa şi ingineria materialelor</t>
  </si>
  <si>
    <t>Microscop cu masă de lucru</t>
  </si>
  <si>
    <t>Aparat de încercat la ambutisare cu acţionare hidr</t>
  </si>
  <si>
    <t>Microscop</t>
  </si>
  <si>
    <t>cuptor</t>
  </si>
  <si>
    <t>Microscop metalografic Ferox+ piese</t>
  </si>
  <si>
    <t>Ap.Rockwel</t>
  </si>
  <si>
    <t>Ap.Brinell</t>
  </si>
  <si>
    <t>Echipament de şlefuire Metaloplan</t>
  </si>
  <si>
    <t>Aparat pentru încercare de ambutisare după metoda Ericksen</t>
  </si>
  <si>
    <t>Echipament de sortare de nisip</t>
  </si>
  <si>
    <t>Aparat tip Jominy pentru determinarea călibilităţii oţelurilor</t>
  </si>
  <si>
    <t>Echipament de şlefuire</t>
  </si>
  <si>
    <t>Masini unelte</t>
  </si>
  <si>
    <t>038, 144.44</t>
  </si>
  <si>
    <t>DISC DIAMANTAT 125X20</t>
  </si>
  <si>
    <t>POLIZOR DE MASA FSM-200</t>
  </si>
  <si>
    <t>STRUNG</t>
  </si>
  <si>
    <t>DVD RW+/-LG DUAL LAYER,SUPER MULTI,BULK,BLACK</t>
  </si>
  <si>
    <t>Masina de frezat CNC</t>
  </si>
  <si>
    <t>TRUSA CALE PP 126 PIESE</t>
  </si>
  <si>
    <t>MENGHINA ROTATIVA 120 MM</t>
  </si>
  <si>
    <t>MONITOR SVGA 20”TFT VIEWSONIC VA2016W</t>
  </si>
  <si>
    <t>MANDRINA ISO 40 Φ 3-17</t>
  </si>
  <si>
    <t>MASA ROTATIVA</t>
  </si>
  <si>
    <t>POLIZOR UNGHIULAR GWS B-115E</t>
  </si>
  <si>
    <t>CAP FREZAT VIDAX Φ 50</t>
  </si>
  <si>
    <t>ŞUBLER DIGITAL 12-116</t>
  </si>
  <si>
    <t>POLIZOR 200 W</t>
  </si>
  <si>
    <t>VARF ROTATIV C.M.5</t>
  </si>
  <si>
    <t>MANDRINA AUTOM.1-13</t>
  </si>
  <si>
    <t>MAŞINA DE FREZAT FD 500</t>
  </si>
  <si>
    <t>MAŞINĂ DE RECTIFICAT ROŢI DINŢATE</t>
  </si>
  <si>
    <t>STRUNG DE DETALONAT  DM 250X3650</t>
  </si>
  <si>
    <t>TRUSA CHEI TUBULARE</t>
  </si>
  <si>
    <t>Suport vertical</t>
  </si>
  <si>
    <t>AST1XC BORMASINA 500W</t>
  </si>
  <si>
    <t>Set bacuri ajust.</t>
  </si>
  <si>
    <t>Ansamblu surub</t>
  </si>
  <si>
    <t>MASINA DE FREZAT ROTI DINTATE KUNGENBERG</t>
  </si>
  <si>
    <t>SUBLER 300 MM</t>
  </si>
  <si>
    <t>DIAMANT PT.RECTIFICAT 1,5 K</t>
  </si>
  <si>
    <t>FAG 230</t>
  </si>
  <si>
    <t>SET CHEI FIXE 6-32</t>
  </si>
  <si>
    <t>SUBLER CU TALPA 500</t>
  </si>
  <si>
    <t>Aparat de sudură cu electrod învelit TW200</t>
  </si>
  <si>
    <t>Aparat de sudură cu tiristor HYT 315</t>
  </si>
  <si>
    <t>Cuptor cu baie sărată SEL 200/300 mm cu transforma</t>
  </si>
  <si>
    <t>Aparat de sudură cu electrod fuzibil OERLIKON</t>
  </si>
  <si>
    <t>CON MORSE CM 3/1</t>
  </si>
  <si>
    <t>TRUSA CHEI TUBULARE 52 BUC/SET</t>
  </si>
  <si>
    <t>REDUCTII CON ISO 40/CM 3</t>
  </si>
  <si>
    <t>Cap divizor optic</t>
  </si>
  <si>
    <t>CHEIE FRANCEZA 250 MM</t>
  </si>
  <si>
    <t>Cleste combinat cu manson izolator 180</t>
  </si>
  <si>
    <t>Spectrometru SzL-13</t>
  </si>
  <si>
    <t>MANDRINA CU CHEIE 1,5-13 CON</t>
  </si>
  <si>
    <t>SET 8 CHEI INELARE COTITE6-220 MM</t>
  </si>
  <si>
    <t>SURUBELNITA LATA 1,6X8X175</t>
  </si>
  <si>
    <t>POMPE DE GRESAT MANU</t>
  </si>
  <si>
    <t>CIOCAN CU MANER FIBRA STICLA 1000 GR</t>
  </si>
  <si>
    <t>SURUBELNITA LATA 1,2X6,5X125</t>
  </si>
  <si>
    <t>SURUBELNITA PROFIL PH 2X150</t>
  </si>
  <si>
    <t>SURUBELNITA PROFIL PH 1X80</t>
  </si>
  <si>
    <t>SURUBELNITA LATA 0,8X4X100</t>
  </si>
  <si>
    <t>CHEIE FIXA EUROTOOLS 12X13</t>
  </si>
  <si>
    <t>CHEIE FIXA EUROTOOLS 8X9</t>
  </si>
  <si>
    <t>Polizor drept Bosch GGS 28 C</t>
  </si>
  <si>
    <t xml:space="preserve">Maşină de frezat CNC Autograv II. </t>
  </si>
  <si>
    <t>Strung EMCO Compact 5 CNC</t>
  </si>
  <si>
    <t xml:space="preserve">Dispozitiv de relevat coordonate în 3D. </t>
  </si>
  <si>
    <t xml:space="preserve">Dispozitiv pentru determinarea compensaţiilor de lungime de sculă. </t>
  </si>
  <si>
    <t xml:space="preserve">Calculator PC pentru comandă freză CNC. </t>
  </si>
  <si>
    <t xml:space="preserve">Strung universal TOS S32. </t>
  </si>
  <si>
    <t xml:space="preserve">Strung detalonat DH 250 III. </t>
  </si>
  <si>
    <t xml:space="preserve">Polizor fix DSM 200D. </t>
  </si>
  <si>
    <t xml:space="preserve">Ferastrău de debitat metale metabo cs 14-15. </t>
  </si>
  <si>
    <t>--</t>
  </si>
  <si>
    <t xml:space="preserve">Şubler digital </t>
  </si>
  <si>
    <t>Microscop biologic OPTIKA B-159</t>
  </si>
  <si>
    <t>Stereomicroscop binocular OPTIKA model ST-30-2 LF cu toate accesoriile</t>
  </si>
  <si>
    <t>Stereomicroscop cu braț extensibil OPTIKA-model ST-50 LED</t>
  </si>
  <si>
    <t>Suport uscare sticlărie din polipropilenă ROTH</t>
  </si>
  <si>
    <t>Masă laborator cu 5 prize</t>
  </si>
  <si>
    <t>Masă laborator fără priză</t>
  </si>
  <si>
    <t>Tablă de scris pe perete</t>
  </si>
  <si>
    <t>Poliță suspendată perete</t>
  </si>
  <si>
    <t>Masă laborator de preparare</t>
  </si>
  <si>
    <t>Instalație de alimentare cu energie electrică, inclusiv la mesele de laborator</t>
  </si>
  <si>
    <t>Instalație de alimentare cu apă</t>
  </si>
  <si>
    <t>Instalație de evacuare a apei reziduale</t>
  </si>
  <si>
    <t>Elemente pentru dirjarea luminozității sălii.</t>
  </si>
  <si>
    <t>Anemometru Testo 410-1</t>
  </si>
  <si>
    <t>Balanță analitică, AEJ 200-4CM</t>
  </si>
  <si>
    <t>Balanță tehnică PCB 1000-2(1000 g)</t>
  </si>
  <si>
    <t>Calcimetru tip Scheibler ENERGO-METR</t>
  </si>
  <si>
    <t>Conductometru HI 99300</t>
  </si>
  <si>
    <t>Mașină de sitat cu site pentru sitare umedă RETSCH-model AS200 CONTROL, inclusiv site cu ochiuri de la 1 mm la 8 mm și accesorii</t>
  </si>
  <si>
    <t>Moara pentru probe de sol IKA-model MF 10.2 cu site de dimensiune 1 mm</t>
  </si>
  <si>
    <t>Mojar cu smalț  ENERGO-METR 700 ml prevăzut cu pistil</t>
  </si>
  <si>
    <t>Mojar fără smalț ROTH 700 ml prevăzut cu pistil</t>
  </si>
  <si>
    <t>Penetrometru sol WAGTECH-model AD 25_600</t>
  </si>
  <si>
    <t>pH-metru de teren HI 8424</t>
  </si>
  <si>
    <t>Pluviometru clasic TFA DOSTMANN</t>
  </si>
  <si>
    <t>Pluviometru electronic WS-1200</t>
  </si>
  <si>
    <t>Scala de culori tip Munsell WAGTECH</t>
  </si>
  <si>
    <t>Set de recoltare probe de sol BURKLE confecționat din oțel</t>
  </si>
  <si>
    <t>Set termometre pentru interior si exterior</t>
  </si>
  <si>
    <t>Set termometre ROTH</t>
  </si>
  <si>
    <t>Sondă sol cu loc picior BURKLE 81 cm</t>
  </si>
  <si>
    <t>Sondă sol fără loc picior BURKLE 56 cm</t>
  </si>
  <si>
    <t>Cazma</t>
  </si>
  <si>
    <t>Harlet otel calit. KAH-E (10 buc/set)</t>
  </si>
  <si>
    <t>Lopata otel VLH (10 BUC/SET)</t>
  </si>
  <si>
    <t>Stație meteorologică model PRO 2 AVS</t>
  </si>
  <si>
    <t>Termohigrometru electronic ETI-model 819-170</t>
  </si>
  <si>
    <t>Umidometru sol EN32-188</t>
  </si>
  <si>
    <t>Suport chiuveta</t>
  </si>
  <si>
    <t>Agitator magnetic cu încălzire VELP-model AREC</t>
  </si>
  <si>
    <t>Balanță analitică KERN model AEJ 200-4CM</t>
  </si>
  <si>
    <t>Centrifugă de laborator HETTICH-model ROTOFIX 32-A</t>
  </si>
  <si>
    <t>Cuib de încălzire cu termostat reglabil (1000 ml)</t>
  </si>
  <si>
    <t>Cuib de încălzire cu termostat reglabil RAYPA model XC 250</t>
  </si>
  <si>
    <t>Distilator  GFL-model 2004 4l/oră</t>
  </si>
  <si>
    <t>Dulap pentru păstrarea acizilor și bazelor METALOBOX-model POISON</t>
  </si>
  <si>
    <t>Dulap pentru păstrarea substanțelor inflamabile METALOBOX-model FIRE</t>
  </si>
  <si>
    <t>Exicator ENERGO-METR cu silage cu indicator de umiditate (Brown-gel)</t>
  </si>
  <si>
    <t>Flamfotometru PG INSTRUMENTS-model 902</t>
  </si>
  <si>
    <t>Masă laborator chimie cu chiuvete antiacid E-LABORATOR</t>
  </si>
  <si>
    <t>Masa Laborator chimie Masca de chiuvete</t>
  </si>
  <si>
    <t>Mojar cu smalț ENERGO-METR 700 ml prevăzut cu pistil</t>
  </si>
  <si>
    <t>Nișă chimică inox cu geam din sticlă securizată, chiuvetă şi iluminare antiex E-LABORATOR-model NC_150_H</t>
  </si>
  <si>
    <t>pH-metru de laborator HANNA INSTRUMENTS-model HI 2212 cu toate accesorile</t>
  </si>
  <si>
    <t>Picnometru cu termometru ENERGO-METR cu volum de 50 ml</t>
  </si>
  <si>
    <t>Pipete automate monocanal cu volum variabil BREND-TRANFERPETTE (diferite dimensiuni)</t>
  </si>
  <si>
    <t>Spectofotometru PG INSTRUMENTS-model T60 cu cuve de sticlă de diferite dimensiuni, inclusive software</t>
  </si>
  <si>
    <t>Stativ pentru eprubete BRAND cu 40 locuri</t>
  </si>
  <si>
    <t>Suport uscare sticlărie din polipropilenă</t>
  </si>
  <si>
    <t>Laborator de Îmbunătățiri funciare</t>
  </si>
  <si>
    <t>Pluviometru classic TFA DOSTMANN</t>
  </si>
  <si>
    <t>Cuib de încălzire cu termostat reglabil RAYPA model XC 250 (250 ml)</t>
  </si>
  <si>
    <t>Incubator POLEKO-model CLN 115</t>
  </si>
  <si>
    <t>Mojar fără smalț  ROTH 700 ml prevăzut cu pistil</t>
  </si>
  <si>
    <t>Picnometru cu termometru</t>
  </si>
  <si>
    <t xml:space="preserve">Stativ pentru eprubete BRAND cu 40 locuri </t>
  </si>
  <si>
    <t>Stereomicroscop binocular OPTIKA-model ST-30-2 LF cu toate accesoriile</t>
  </si>
  <si>
    <t>Balanță tehnică (1000 g) KERN-model PCB 1000-2</t>
  </si>
  <si>
    <t>Stereomicroscop cu braț extensibil</t>
  </si>
  <si>
    <t>Foarfece pentru tuns iarba 300 mm-130</t>
  </si>
  <si>
    <t>Șubler digital</t>
  </si>
  <si>
    <t>Umidometru portabil pentru biomasă DRAMINSKI-model HMM</t>
  </si>
  <si>
    <t>Calculator de masă CORE I 5, MS Windows 8</t>
  </si>
  <si>
    <t>Monitor LED 18.5" AOC</t>
  </si>
  <si>
    <t>Masă birou managerial în linie</t>
  </si>
  <si>
    <t xml:space="preserve">Aparat pentru determinarea conținutului de oxigen din sol UMWELT-GERATE-TECHNIK Gmbh
-aparat pentru determinarea permeabilitatii </t>
  </si>
  <si>
    <t>Aparat pentru determinarea permeabilității solului model PL 300 EIJKEKLAMP</t>
  </si>
  <si>
    <t>Infiltometru manual fără stocarea datelor WAGTECH-model AG 25-400</t>
  </si>
  <si>
    <t>Set de aspersoare (kit ceață NETAFIM cu 4 duze, microaspersor RONDO COMPLET, microaspersor AQ 205 cu tijă metalică și furtun de legătură, aspersor AQ 20, AQ 25, AQ 35)</t>
  </si>
  <si>
    <t>Hidrofor CJN 100m/50</t>
  </si>
  <si>
    <t>Stativ pentru eprubete</t>
  </si>
  <si>
    <t>Monitor LED 21.5" ACER</t>
  </si>
  <si>
    <t>Staţie totală geodezică NIKON-model NPL-322 cu toate accesoriile (prismă, jalon standard, trepied, cablu de date serial cu adaptor USB, încărcător auto și software)</t>
  </si>
  <si>
    <t>Ruleta ce protectie si magnet 5MX</t>
  </si>
  <si>
    <t>Telemetru profesional utilizat în lucrările forestiere NIKON model LRF</t>
  </si>
  <si>
    <t>Stereomicroscop binocular  OPTIKA-model ST-30-2 LF cu toate accesoriile</t>
  </si>
  <si>
    <t>Balanță tehnică (3000 g)</t>
  </si>
  <si>
    <t>Dendometru electronic cu relascop HAGLOF model HEC-R</t>
  </si>
  <si>
    <t>Dendrometru optic HAGLOF model HEC</t>
  </si>
  <si>
    <t>Digitech profesional pentru inventarierea forestieră HAGLOF model DP</t>
  </si>
  <si>
    <t>Etuvă POLEKO-model SLW 115</t>
  </si>
  <si>
    <t>Microscop biologic  OPTICA B-159</t>
  </si>
  <si>
    <t>Refractometru manual KRUESS-model HRT 32</t>
  </si>
  <si>
    <t xml:space="preserve">Set clupe (instrument de măsurat diametru arbori) HAGLOF-model MANTAX BLUE </t>
  </si>
  <si>
    <t>Set de burghie de eșantionare</t>
  </si>
  <si>
    <t>Storcator fructe SCJE50S06</t>
  </si>
  <si>
    <t>Șubler digital model LT 15240</t>
  </si>
  <si>
    <t>Briceag pentru altoit 180</t>
  </si>
  <si>
    <t>Cuib de încălzire cu termostat reglabil (pentru balon de 2000 ml) RAYPA model XC 2000</t>
  </si>
  <si>
    <t>Ebulometru Dujardin-Saleron EXACTA+OPTEC</t>
  </si>
  <si>
    <t>Aparat pentru determinarea conținutului de ulei volatil din material vegetal (Neo Clevenger)</t>
  </si>
  <si>
    <t>Aparat pentru numărat semințe WINTER STEIGER-model S-JR</t>
  </si>
  <si>
    <t>Balanță tehnică (tip cârlig, 50 kg) KERN-model CH50 K50</t>
  </si>
  <si>
    <t>Balanță tehnică (3000 g) KERN-model EMB 3000-1</t>
  </si>
  <si>
    <t>Balanță tehnică (1000 g) model PCB 1000-2</t>
  </si>
  <si>
    <t>Balanță tip Samovar</t>
  </si>
  <si>
    <t>Divizor semințe FEMSTEKKER</t>
  </si>
  <si>
    <t>Fitotron POLEKO-model KK 240</t>
  </si>
  <si>
    <t>Sistem de sitare uscată RETSCH-model AS200 CONTROL, inclusive site cu ochiuri de la 0,5 mm la 4,5 mm și accesorii</t>
  </si>
  <si>
    <t>Microscop biologic OPTICA B-159</t>
  </si>
  <si>
    <t>Sondă pentru prelevat probe de semințe din saci FEMSTEKKER diametru 2,5 cm</t>
  </si>
  <si>
    <t>Sondă pentru prelevat probe de semințe din vrac BURKLE 1,5 m</t>
  </si>
  <si>
    <t>Stereomicroscop binocular binocular OPTIKA-model ST-30-2 LF cu toate accesoriile</t>
  </si>
  <si>
    <t>Șubler digital LT 15240</t>
  </si>
  <si>
    <t>Termometru digital LT 15240</t>
  </si>
  <si>
    <t>Umidometru pentru lemn TESTO-model 606-2</t>
  </si>
  <si>
    <t>Umidometru portabil pentru semințe DRAMINSKI-model GMS</t>
  </si>
  <si>
    <t>Laborator de Construcții</t>
  </si>
  <si>
    <t>Dulap metalic</t>
  </si>
  <si>
    <t>Machetă motor Diesel și cutie de viteză</t>
  </si>
  <si>
    <t>Trusa profesionala scule pentru lacat</t>
  </si>
  <si>
    <t>Elemente pentru dirjarea luminozității sălii</t>
  </si>
  <si>
    <t xml:space="preserve">Departamentul de Specialitate cu Profil Psihopedagogic </t>
  </si>
  <si>
    <t>RA-reacreditat (– Menținerea
calității de instituție
furnizoare de formare
psihopedagogică în
vederea certificării
competențelor pentru
profesia didactică)</t>
  </si>
  <si>
    <t>Programul de formare psihopedagogică în vederea certificării competențelor pentru profesia didactică DPPD - Cluj Napoca</t>
  </si>
  <si>
    <t>Programul de formare psihopedagogică în vederea certificării competențelor pentru profesia didactică DPPD - Târgu Mureș</t>
  </si>
  <si>
    <t>Programul de formare psihopedagogică în vederea certificării competențelor pentru profesia didactică DPPD - Miercurea Ciuc</t>
  </si>
  <si>
    <t>Universitatea ELTE, Budapesta</t>
  </si>
  <si>
    <t>Universitatea din Szeged, Universitatea ELTE, Budapesta</t>
  </si>
  <si>
    <t>Științe și Arte din Cluj-Napoca</t>
  </si>
  <si>
    <t xml:space="preserve">Relații Internaționale și Studii Europene </t>
  </si>
  <si>
    <t>Móritz Kinga Eva</t>
  </si>
  <si>
    <t>Bartis Előd</t>
  </si>
  <si>
    <t>asistent universitar</t>
  </si>
  <si>
    <t>Csata Andrea</t>
  </si>
  <si>
    <t>Csernáth Géza</t>
  </si>
  <si>
    <t>Lorenzovici László-Zsombor</t>
  </si>
  <si>
    <t>Bara Kinga</t>
  </si>
  <si>
    <t>Profesor universitar</t>
  </si>
  <si>
    <t>Scanner foto Epson V800</t>
  </si>
  <si>
    <t>UF2235</t>
  </si>
  <si>
    <t>Monitor Led Benq BL2711U 27"</t>
  </si>
  <si>
    <t>UF2247</t>
  </si>
  <si>
    <t>UF2240</t>
  </si>
  <si>
    <t xml:space="preserve">Decor - STUDIO 300x166 cm                                                                 </t>
  </si>
  <si>
    <t xml:space="preserve">3 buc Clappeboard ECB-03                                                                        </t>
  </si>
  <si>
    <t xml:space="preserve">KUF80506-08                 </t>
  </si>
  <si>
    <t xml:space="preserve">2 buc K&amp;M Boom Pole brat microfon                                                               </t>
  </si>
  <si>
    <t xml:space="preserve">KUF80510-11                 </t>
  </si>
  <si>
    <t xml:space="preserve">KUF80513-15                 </t>
  </si>
  <si>
    <t xml:space="preserve">10 buc Clamp Monfrotto 035                                                                       </t>
  </si>
  <si>
    <t xml:space="preserve">KUF80540-49                 </t>
  </si>
  <si>
    <t>10 buc Grip Head</t>
  </si>
  <si>
    <t xml:space="preserve">KUF80550-59                 </t>
  </si>
  <si>
    <t xml:space="preserve">Converter micro SDI-HDMI                                                                  </t>
  </si>
  <si>
    <t xml:space="preserve">KUF80583                 </t>
  </si>
  <si>
    <t xml:space="preserve">Televizor FullHD LG 82                                                                    </t>
  </si>
  <si>
    <t xml:space="preserve">KUF80584                 </t>
  </si>
  <si>
    <t xml:space="preserve">Set Softbox cu lampa                                                                      </t>
  </si>
  <si>
    <t xml:space="preserve">KUF80638                 </t>
  </si>
  <si>
    <t xml:space="preserve">4 buc Lampa LED Kaiser                                                                          </t>
  </si>
  <si>
    <t xml:space="preserve">KUF80640-43                </t>
  </si>
  <si>
    <t xml:space="preserve">3 buc Stativ lampa C-Stand                                                                      </t>
  </si>
  <si>
    <t xml:space="preserve">KUF80644-46                 </t>
  </si>
  <si>
    <t xml:space="preserve">2 buc Panou difuzie Lastolite 2x2m                                                              </t>
  </si>
  <si>
    <t xml:space="preserve">KUF80653-54                 </t>
  </si>
  <si>
    <t xml:space="preserve">3 buc Panou difuzie Lastolite 1x2m                                                              </t>
  </si>
  <si>
    <t xml:space="preserve">KUF80655-56                 </t>
  </si>
  <si>
    <t xml:space="preserve">Flag Matthews                                                                        </t>
  </si>
  <si>
    <t xml:space="preserve">KUF80657-68                 </t>
  </si>
  <si>
    <t>Camera Panasonic S1 cu obiectiv 27-70</t>
  </si>
  <si>
    <t>Biologie vegetală; Biologie animală; Microbiologie; Hidrobiologie; Mediul interior; Geologia mediului; Ecotoxicologie; Mineralogia mediului</t>
  </si>
  <si>
    <t>Pipeta automata Biohit 1000</t>
  </si>
  <si>
    <t>KUF1096</t>
  </si>
  <si>
    <t>KUF1097</t>
  </si>
  <si>
    <t>KUF1098</t>
  </si>
  <si>
    <t xml:space="preserve">Dispenser automat Hirschmann Ceramus </t>
  </si>
  <si>
    <t>KUF1099</t>
  </si>
  <si>
    <t>KUF1100</t>
  </si>
  <si>
    <t>KUF1103/1</t>
  </si>
  <si>
    <t>KUF1103/2</t>
  </si>
  <si>
    <t>KUF1104/1</t>
  </si>
  <si>
    <t>KUF1104/2</t>
  </si>
  <si>
    <t>KUF1105/1</t>
  </si>
  <si>
    <t>KUF1105/2</t>
  </si>
  <si>
    <t>Microscop de polarizare</t>
  </si>
  <si>
    <t>KUF1173/1</t>
  </si>
  <si>
    <t>KUF1173/2</t>
  </si>
  <si>
    <t>KUF1173/3</t>
  </si>
  <si>
    <t>KUF1173/4</t>
  </si>
  <si>
    <t>KUF1173/5</t>
  </si>
  <si>
    <t>KUF6039</t>
  </si>
  <si>
    <t>KUF6041</t>
  </si>
  <si>
    <t>KUF6042</t>
  </si>
  <si>
    <t>KUF6043</t>
  </si>
  <si>
    <t xml:space="preserve">KUF81006                 </t>
  </si>
  <si>
    <t xml:space="preserve">KUF81105                 </t>
  </si>
  <si>
    <t xml:space="preserve">KUF81106                 </t>
  </si>
  <si>
    <t xml:space="preserve">KUF81107                 </t>
  </si>
  <si>
    <t>Chimie anorganică; Chimie organică; Chimie analitică, Chimia mediului; Biochimie generală; Poluarea chimică şi analiza probelor de mediu; Ştiinţa solului; Mediul interior; Analitica mediului</t>
  </si>
  <si>
    <t>Mojar portelan 160 ml</t>
  </si>
  <si>
    <t>KUF1071/2</t>
  </si>
  <si>
    <t>KUF1071/3</t>
  </si>
  <si>
    <t>KUF1071/4</t>
  </si>
  <si>
    <t>Masa de laborator cu sertar</t>
  </si>
  <si>
    <t>KUF1083/3</t>
  </si>
  <si>
    <t>Baie cu ultrasunete tip S120H</t>
  </si>
  <si>
    <t>KUF1095</t>
  </si>
  <si>
    <t xml:space="preserve">Microscop optic binocular </t>
  </si>
  <si>
    <t>Etuva Memmert model UN75 plus</t>
  </si>
  <si>
    <t>Sistem de Digestie cu Microunde</t>
  </si>
  <si>
    <t>UF6058</t>
  </si>
  <si>
    <t>Dus special pentru SSM</t>
  </si>
  <si>
    <t>Pipeta Eppendorf 20-200</t>
  </si>
  <si>
    <t>KUF1172</t>
  </si>
  <si>
    <t>Sistem de citire si tratare nano - Radosys</t>
  </si>
  <si>
    <t>UF6059</t>
  </si>
  <si>
    <t>1 buc. Aparat sitare</t>
  </si>
  <si>
    <t>- 1 buc. aparat foto Canon EOS 350 D</t>
  </si>
  <si>
    <t>U2075</t>
  </si>
  <si>
    <t>- 2 buc. aparate foto Canon EOS 400 D</t>
  </si>
  <si>
    <t>KUF2007-2008</t>
  </si>
  <si>
    <t xml:space="preserve">Cititor de card USB 3.0                                                                   </t>
  </si>
  <si>
    <t xml:space="preserve">KUF80502                 </t>
  </si>
  <si>
    <t xml:space="preserve">SSD Kingston 480 GB                                                                       </t>
  </si>
  <si>
    <t xml:space="preserve">KUF80505                 </t>
  </si>
  <si>
    <t xml:space="preserve">Card memorie SD SanDisk 32 GB                                                             </t>
  </si>
  <si>
    <t xml:space="preserve">KUF80521                 </t>
  </si>
  <si>
    <t xml:space="preserve">Exponometru analogic Sekonic                                                              </t>
  </si>
  <si>
    <t xml:space="preserve">KUF80670                 </t>
  </si>
  <si>
    <t xml:space="preserve">- 1 buc. pupitru de editare Dell. Intel I9, 32GB ram, Nvidia GTX2070 Sistem operare Windows10. Adobe Creative Suite CC . Monitor UHD. </t>
  </si>
  <si>
    <t xml:space="preserve">2 buc Panou difuzie/reflexie 5din1 102x153                                                      </t>
  </si>
  <si>
    <t xml:space="preserve">KUF80565-66                 </t>
  </si>
  <si>
    <t xml:space="preserve">2 buc Hard disc extern 2TB Lacie                                                                </t>
  </si>
  <si>
    <t xml:space="preserve">KUF80573-74                 </t>
  </si>
  <si>
    <t xml:space="preserve">Monitor voce studiou - Sennheiser HD 380 Pro - casti audio                                
Interfata audio USB - Focursrite Scarlett I8i20                                           
Auralex Acoustics Alpha DST - Thomann                                                     
T Bone Mic Screen - Thomann                                                               
Monitor - YAMAHA                                                                  
Monitor  - YAMAHA                                                                  
Sennheiser HD 380 Pro  - casti audio                                                      
Sennheiser HD 380 Pro - casti audio                                                       
Suport microfon owerhead - darús állvány                                                  
Suport boxe studiou                                                                       
Suport boxe studiou                                                                       
Auralex Acoustics Alpha DST - Thomann                                                     
Auralex Acoustics Alpha DST - Thomann                                                     
DELL 24" 16:10 monitor, DVI, IPS                                                          
Samson S-Phone               
Mediaplayer Tascam
Casca talent BB inear monitor
Server de stocare
Unitate de procesare semnal
UPS cu acumulator integrat
Control camera robotica
Macara Flamingo Duo&amp;Koliber se
Cutie de rack pt. Recorder
Roland R-1000
Tokina AT-X 16-28 mm F,08            </t>
  </si>
  <si>
    <t xml:space="preserve">Camera Sony FS7 </t>
  </si>
  <si>
    <t>Camera Sony PXW-Z149</t>
  </si>
  <si>
    <t>UF2225</t>
  </si>
  <si>
    <t>UF2227</t>
  </si>
  <si>
    <t>Calculator-2015
Proiector-2009
Calculator-2018</t>
  </si>
  <si>
    <t>A - acreditat</t>
  </si>
  <si>
    <t>Artele spectacolului (coreografie)</t>
  </si>
  <si>
    <t>AP - autorizat provizoriu</t>
  </si>
  <si>
    <t>Silvicultură (Sf. Gheorghe)</t>
  </si>
  <si>
    <t>Budapesti Gazdasági Egyetem (Budapest Business School. University of Applied Sciences)</t>
  </si>
  <si>
    <t>Filep Levente</t>
  </si>
  <si>
    <t>Karácsony Zoltán</t>
  </si>
  <si>
    <t>Benedek Árpád</t>
  </si>
  <si>
    <t>Jakab Melinda</t>
  </si>
  <si>
    <t>Sinkó Ferenc</t>
  </si>
  <si>
    <t>Ábrán Péter</t>
  </si>
  <si>
    <t>Csaholczi Szabolcs</t>
  </si>
  <si>
    <t>Putnoky-Csicsó Barna</t>
  </si>
  <si>
    <t>Procent</t>
  </si>
  <si>
    <t>prof</t>
  </si>
  <si>
    <t>conf</t>
  </si>
  <si>
    <t>lector</t>
  </si>
  <si>
    <t>plata cu ora</t>
  </si>
  <si>
    <t>contract de munca</t>
  </si>
  <si>
    <t xml:space="preserve">Raportul studenţilor înscrişi pe locuri fără taxă </t>
  </si>
  <si>
    <t>licenta</t>
  </si>
  <si>
    <t xml:space="preserve">Artele spectacolului (coreografie) </t>
  </si>
  <si>
    <t>Artele spectacolului</t>
  </si>
  <si>
    <t>Burse merit</t>
  </si>
  <si>
    <t>Burse studii</t>
  </si>
  <si>
    <t>Burse sociale</t>
  </si>
  <si>
    <t>Studenti evaluați</t>
  </si>
  <si>
    <t>Foarte multumiti</t>
  </si>
  <si>
    <t>Multumiti</t>
  </si>
  <si>
    <t>Mediu multumiti</t>
  </si>
  <si>
    <t>Nemultumiti</t>
  </si>
  <si>
    <t>Total U</t>
  </si>
  <si>
    <t>Sistem de filtrare millipore pompa de vid 1/PK</t>
  </si>
  <si>
    <t>KUF1092</t>
  </si>
  <si>
    <t>Pipeta automata Eppendorf 1000</t>
  </si>
  <si>
    <t>Dispenser brand Dispensette Organic fix 5,0 ML</t>
  </si>
  <si>
    <t>Aparat de monitorizare temp. umiditate Oakton Logger</t>
  </si>
  <si>
    <t>Aparat de monitorizare temp. umiditate Hanna HI 143</t>
  </si>
  <si>
    <t>Logger test umididtate 174H</t>
  </si>
  <si>
    <t>KUF6044</t>
  </si>
  <si>
    <t>10 buc.Pipete gradate 2ml,5ml,10ml; 2 buc. Pipetă gradată pt. uz microbiologic 5 ml; 5 buc.Pipetă cu bulă 1ml,2ml,5ml,10ml,25ml, 1 cutii Pipete Pasteur de unică folosinţă; 8 buc. Cilindru gradat 5ml,10ml,25ml,50ml,100ml,1000ml; 10 buc. Pahare cilindrice Berzelius 25ml,100ml,150ml,250ml,600ml,800ml,1000ml,2000ml; 10 buc. Flacoane conice tip Erlenmeyer 50ml,100ml,250ml,150ml,300ml,500ml; 10 buc. Sticlă pt. lichide dif. mărimi; 10  buc. Sticlă pt. pulberi 250ml,500ml; 2 buc. Sticlă cu pipetă, cu picurător şlefuit; 5 buc. Sticlă de laborator cu capac filetat din plastic, autoclavabil; 5 buc. Pâlnie; 2 buc. Cristalizor;30 buc. Sticlă de ceas dif. mărimi; 500 buc. Eprubete dif. mărimi, 1 buc. Vas de vopsire, din sticlă ; 3 buc. Camere de numerare pt microscopie; Lamele şi lame de microscop; 30 buc. Cutii Petri; 5 buc. Tavă de uz general; 1 buc. Uscător de vase montabil pe perete; 5 buc. Stativ pt. eprubete</t>
  </si>
  <si>
    <t xml:space="preserve">    KUF3013</t>
  </si>
  <si>
    <t>KUF1071/1</t>
  </si>
  <si>
    <t xml:space="preserve">Pipeta Reseearch Plus 500-5000 ul                                                         </t>
  </si>
  <si>
    <t xml:space="preserve">Sita imletitura inox 100x40 mm                                                            </t>
  </si>
  <si>
    <t xml:space="preserve">KUF80619                 </t>
  </si>
  <si>
    <t xml:space="preserve">KUF80620                 </t>
  </si>
  <si>
    <t xml:space="preserve">KUF80621                 </t>
  </si>
  <si>
    <t xml:space="preserve">Capac si colector sitare uscata 100x40 mm                                                 </t>
  </si>
  <si>
    <t xml:space="preserve">KUF80622                 </t>
  </si>
  <si>
    <t>1 buc. Exicator pt. vid+placă din porţelan; 20 buc.Pipete gradate 2ml,5ml,10ml; 2 buc. Pipetă gradată cu piston; 15 buc.Pipetă cu bulă 1ml,2ml,5ml,10ml,25ml,50ml; 30 buc. Cilindru gradat 5ml,10ml,25ml,50ml,100ml,1000ml; 70 buc. Baloane cotate 5ml,20ml,25ml,50ml,100ml,200ml, 250ml,500ml,1000ml;  50 buc. Pahare cilindrice Berzelius 25ml,100ml,150ml,250ml,600ml,800ml,1000ml,2000ml; 60 buc. Flacoane conice tip Erlenmeyer 50ml,100ml,250ml,150ml,300ml,500ml,1000ml; 2 buc. Flacon conic pt. vid; 5 buc. Balon cu fund rotund 50ml,100ml; 10 buc. Sticlă pt. lichide dif. mărimi; 15  buc. Sticlă pt. pulberi 250ml,500ml; 5 buc. Sticlă de laborator cu capac filetat din plastic, autoclavabil; 8 buc. Pâlnie de separare 250ml, 15 buc. Pâlnie; 10 buc. Sticlă de ceas dif. mărimi; 5 buc. Fiole de cântărire; 500 buc. Eprubete dif. mărimi, din sticlă ; 3 buc. Balon cu 2 gâturi; 8 buc. Refrigerent tip Liebig; 5 buc. Capsulă din porţelan; 4 buc. Mojar+pistil din porţelan; 5 buc. Creuzet din porţelan; 2 buc. Pâlnie Buchner; 4 buc. Cuve pt. fotometrie(cuarţ şi sticlă optică); 1 buc. Stativ tavă pt. pipete; 1 buc. Coş pt. pipete; 5 buc. Pisetă 250ml,500ml; 7 buc. Tavă de uz general; 3 buc. Uscător de vase montabil pe perete; 7 buc. Stativ pt. eprubete, autoclavabil; 6 buc. Baghete magnetice, învelite cu teflon; Uscător de vase tip stativ</t>
  </si>
  <si>
    <t>Fizica mediului; Atmosfera şi calitatea mediului; Poluarea mediului prin agenţi fizici; Radioactivitatea mediului; Energii neconvenţionale; Mediul interior; Monitoringul integrat al mediului; Chimie analitică; Chimia mediului; Biochimie generală; Poluarea chimică şi analiza probelor de mediu; Analitica mediului; Monitorizarea factorilor fizici ai mediului</t>
  </si>
  <si>
    <t>KUF6040</t>
  </si>
  <si>
    <t>KUF1171</t>
  </si>
  <si>
    <t>Pipeta Eppendorf 500-5000</t>
  </si>
  <si>
    <t>KUF6048</t>
  </si>
  <si>
    <t>Dron DJI Phatom 4 Pro (S. 408)</t>
  </si>
  <si>
    <t>KUF2205</t>
  </si>
  <si>
    <t>Balanra analitica Pioneer (S. 408)</t>
  </si>
  <si>
    <t>KUF6052</t>
  </si>
  <si>
    <t xml:space="preserve">GPS Garmin GPSMAP 64 st+ Harta RO                                                         </t>
  </si>
  <si>
    <t xml:space="preserve">KUF70701                 </t>
  </si>
  <si>
    <t xml:space="preserve">KUF70702                 </t>
  </si>
  <si>
    <t xml:space="preserve">Laptop DELL Inspiron 5567 Intel Core                                                      </t>
  </si>
  <si>
    <t xml:space="preserve">KUF70703                 </t>
  </si>
  <si>
    <t>Stereomicroscop cu aparat foto</t>
  </si>
  <si>
    <t xml:space="preserve">Butelie azot 10 L                                                                         </t>
  </si>
  <si>
    <t xml:space="preserve">KUF90104                 </t>
  </si>
  <si>
    <t xml:space="preserve">Tableta grafica XP-PEN 10x6"                                                              </t>
  </si>
  <si>
    <t>KUF00905</t>
  </si>
  <si>
    <t xml:space="preserve">Camera web Logitech C922 HD                                                               </t>
  </si>
  <si>
    <t>KUF00909</t>
  </si>
  <si>
    <t>Laborator de geologie</t>
  </si>
  <si>
    <t>Ştiința solului; Geologia mediului; Geomorfologie şi cuaternar; Mineralogia mediului; Poluarea chimică şi analiza probelor de mediu</t>
  </si>
  <si>
    <t xml:space="preserve">Laptop Lenovo Legion 5 </t>
  </si>
  <si>
    <t>UF3109</t>
  </si>
  <si>
    <t>1 buc. cameră Arriflex IIC, 35 mm cu obiective, Taylor-Hobson: 25 mm, 32 mm, 40 mm, 50 mm, 75 mm,• adaptor Arnold Richter
• 4 buc. casete 60 m
• 1 buc. casetă 150 m
• accesorii pentru animaţie 
• motor sincron 24 cadre/s
• motor cu viteze variabile
acumulator 16V</t>
  </si>
  <si>
    <t>Cameră studio cu prompter Sony PMW 320</t>
  </si>
  <si>
    <t>Cameră studio Sony PMW 320</t>
  </si>
  <si>
    <t>Cameră studio Sony PMW 321</t>
  </si>
  <si>
    <t xml:space="preserve">Aula Magna – sală proiecţii (B101) nr. 4., et. 1.
(195.88 m2) 
</t>
  </si>
  <si>
    <t>Stand Stereomicroscop cu brat dublu fara iluminare</t>
  </si>
  <si>
    <t>Trinocular Stereomicroscop maxim 45x marire</t>
  </si>
  <si>
    <t xml:space="preserve">CL- 31 Sursa iluminare cu doua luminatoare led </t>
  </si>
  <si>
    <t>ST -083 Oculare pentru stereomicroscop WF20x/10</t>
  </si>
  <si>
    <t>Opticam- B1camera 1.3 MPx cu accesorii incluse</t>
  </si>
  <si>
    <t>Picnometru cu termometru, 50 ml</t>
  </si>
  <si>
    <t>Senzor SM150T</t>
  </si>
  <si>
    <t xml:space="preserve">Sondă termometru </t>
  </si>
  <si>
    <t xml:space="preserve">Penetrometru sol </t>
  </si>
  <si>
    <t>Agitator GPL 3040</t>
  </si>
  <si>
    <t>Telefon Analogic LKA - 220 C</t>
  </si>
  <si>
    <t>Adaptor cu 5 locuri pt. Tuburi eppendorf</t>
  </si>
  <si>
    <t>Agitator cu vibrație heidolph model Reax Top</t>
  </si>
  <si>
    <t>Atașament pentru 10  eprubete</t>
  </si>
  <si>
    <t>Baie de nisip FALC-model S70</t>
  </si>
  <si>
    <t>Tub la centrifugă de laborator</t>
  </si>
  <si>
    <t>Adaptor centrifugă de laborator</t>
  </si>
  <si>
    <t>Pompa vacuum Laboport</t>
  </si>
  <si>
    <t>Distilator cu antrenare cu vapori model S2</t>
  </si>
  <si>
    <t>Sistem de digestie cu bloc de încălzire model K8</t>
  </si>
  <si>
    <t>Sistem spec. iluminat LED</t>
  </si>
  <si>
    <t>Incubator cu agitare rotit</t>
  </si>
  <si>
    <t>Sera pompa 550R</t>
  </si>
  <si>
    <t>Spectroscop pentru elevi</t>
  </si>
  <si>
    <t>Lampa bactericida LBA 2 x 55W- P</t>
  </si>
  <si>
    <t>M-005 26x76 mm micrometric slide. Range 1 mm</t>
  </si>
  <si>
    <t>Plita electrica SAMUS PX 102 2500 W</t>
  </si>
  <si>
    <t>Oala presiune 7 L</t>
  </si>
  <si>
    <t>Spectrometru Li-180</t>
  </si>
  <si>
    <t>Balanță tehnică (tip cârlig, 15 kg) KERN-model CH15 K20</t>
  </si>
  <si>
    <t>Borcane de depozitare</t>
  </si>
  <si>
    <t>Sistem Videoconferinta Aver EVC150, full HD, sing</t>
  </si>
  <si>
    <t>Ceas perete, afisaj data si temperatura</t>
  </si>
  <si>
    <t>Mobilier etajat Pal - sala profesorala 2000x2000x</t>
  </si>
  <si>
    <t xml:space="preserve">Gyomkiszedő Fiskars </t>
  </si>
  <si>
    <t>Mobilier Pal corp chiuveta 600x900x600</t>
  </si>
  <si>
    <t>Laminar Flow Cabinet- Heraguard ECO 1.2 Model</t>
  </si>
  <si>
    <t>Combina frogorifica Arctic ANK366NFS+ NoFrost</t>
  </si>
  <si>
    <t>Consvltcp-20MC UV Table 8W 312/254 NM 20x200</t>
  </si>
  <si>
    <t>Lampa UV Consort</t>
  </si>
  <si>
    <t>Autoclav W4C47</t>
  </si>
  <si>
    <t>Combină frigorifică Arctic ANK326NFS+No Frost</t>
  </si>
  <si>
    <t>Ladă frigorifică Arctic O29</t>
  </si>
  <si>
    <t>Râșniță cafea</t>
  </si>
  <si>
    <t>Germinator S120 (Jacobsen)</t>
  </si>
  <si>
    <t>Dulap acte metalic</t>
  </si>
  <si>
    <t>Set chei tub. 12G</t>
  </si>
  <si>
    <t>Foarfeca gard viu HS 45</t>
  </si>
  <si>
    <t>Debitmetru DFM 100DK</t>
  </si>
  <si>
    <t xml:space="preserve">Kit Instalare Debitmetru </t>
  </si>
  <si>
    <t>Cititor DFM 15</t>
  </si>
  <si>
    <t>Laborator de Electrotehnică</t>
  </si>
  <si>
    <t>111, 65.67mp</t>
  </si>
  <si>
    <t>Masini si actionări electrice, Proiectarea sistemelor de automatizare, Electronică digitală, Electronică de putere</t>
  </si>
  <si>
    <t>MP525P VP BRIGHTNESS:2600 XGA 2,2KG DLP</t>
  </si>
  <si>
    <t>CALCULATOR Desktop Dual Core cu monitor</t>
  </si>
  <si>
    <t>583-10 MAN.KCL ELECTRO 500V-10</t>
  </si>
  <si>
    <t>Calculator Desktop Dual Core cu monitor</t>
  </si>
  <si>
    <t>Accesorii tip Picotest J2000 A</t>
  </si>
  <si>
    <t>500752</t>
  </si>
  <si>
    <t>Actionare electrica Danfoss tip VLT, 4kW</t>
  </si>
  <si>
    <t>500745</t>
  </si>
  <si>
    <t>500746</t>
  </si>
  <si>
    <t>Analizator de retea tip Bode 100</t>
  </si>
  <si>
    <t>500751</t>
  </si>
  <si>
    <t>Interfete IPC3 REV A1, AAU ET 2013</t>
  </si>
  <si>
    <t>500747</t>
  </si>
  <si>
    <t>500748</t>
  </si>
  <si>
    <t>Laborator de Măsurări electrice</t>
  </si>
  <si>
    <t>112,65.67mp</t>
  </si>
  <si>
    <t>Desktop Dual Core cu monitor</t>
  </si>
  <si>
    <t>Măsurări şi traductoare, Electrotechnică I - II, Optoelectronică</t>
  </si>
  <si>
    <t>Instrumente de măsurat (30)</t>
  </si>
  <si>
    <t>800099-171</t>
  </si>
  <si>
    <t>Instrumente de măsurat(1mA/100mV) (30)</t>
  </si>
  <si>
    <t>800241-75</t>
  </si>
  <si>
    <t xml:space="preserve">Placa video                                                                               </t>
  </si>
  <si>
    <t xml:space="preserve">M610740                  </t>
  </si>
  <si>
    <t xml:space="preserve">MEMORIE EXTERNA                                                                           </t>
  </si>
  <si>
    <t xml:space="preserve">M610741                  </t>
  </si>
  <si>
    <t xml:space="preserve">Kingston UV 400                                                                           </t>
  </si>
  <si>
    <t xml:space="preserve">M610774                  </t>
  </si>
  <si>
    <t>PT R24 623 CMR 363 (Manometru)</t>
  </si>
  <si>
    <t xml:space="preserve">MONITOR LED PHILIPS 19.5                                                                  </t>
  </si>
  <si>
    <t xml:space="preserve">M614127                  </t>
  </si>
  <si>
    <t xml:space="preserve">M614128                  </t>
  </si>
  <si>
    <t xml:space="preserve">CALC. CPU I5 GEN4                                                                         </t>
  </si>
  <si>
    <t xml:space="preserve">M614168                  </t>
  </si>
  <si>
    <t xml:space="preserve">M614169                  </t>
  </si>
  <si>
    <t xml:space="preserve">M614170                  </t>
  </si>
  <si>
    <t xml:space="preserve">M614171                  </t>
  </si>
  <si>
    <t xml:space="preserve">M614172                  </t>
  </si>
  <si>
    <t xml:space="preserve">M614173                  </t>
  </si>
  <si>
    <t xml:space="preserve">MONITOR LED 21.5 AOC                                                                      </t>
  </si>
  <si>
    <t xml:space="preserve">M614259                  </t>
  </si>
  <si>
    <t xml:space="preserve">M614260                  </t>
  </si>
  <si>
    <t xml:space="preserve">M614261                  </t>
  </si>
  <si>
    <t xml:space="preserve">M614262                  </t>
  </si>
  <si>
    <t xml:space="preserve">M614263                  </t>
  </si>
  <si>
    <t xml:space="preserve">M614264                  </t>
  </si>
  <si>
    <t xml:space="preserve">TABLETA GRAFICA XP                                                                        </t>
  </si>
  <si>
    <t xml:space="preserve">M614302                  </t>
  </si>
  <si>
    <t xml:space="preserve">SUBLER DIGITAL                                                                            </t>
  </si>
  <si>
    <t>603777</t>
  </si>
  <si>
    <t>600888</t>
  </si>
  <si>
    <t>600889</t>
  </si>
  <si>
    <t>800193</t>
  </si>
  <si>
    <t>2300013</t>
  </si>
  <si>
    <t>2300015</t>
  </si>
  <si>
    <t>2300036</t>
  </si>
  <si>
    <t>Hard disc 80 GB</t>
  </si>
  <si>
    <t>604067</t>
  </si>
  <si>
    <t xml:space="preserve"> 17/02/2012</t>
  </si>
  <si>
    <t xml:space="preserve">Whiteboard magnetic cu rama alu                                                           </t>
  </si>
  <si>
    <t xml:space="preserve">M610182                  </t>
  </si>
  <si>
    <t xml:space="preserve">PISTOL DE LIPIT                                                                           </t>
  </si>
  <si>
    <t xml:space="preserve">M610357                  </t>
  </si>
  <si>
    <t xml:space="preserve">Sursa alimentare                                                                          </t>
  </si>
  <si>
    <t xml:space="preserve">M610507                  </t>
  </si>
  <si>
    <t xml:space="preserve">Sursa tripla de tensiune                                                                  </t>
  </si>
  <si>
    <t xml:space="preserve">M610508                  </t>
  </si>
  <si>
    <t xml:space="preserve">generator de functii                                                                      </t>
  </si>
  <si>
    <t xml:space="preserve">M610509                  </t>
  </si>
  <si>
    <t xml:space="preserve">Sistem de dezvoltare manager                                                              </t>
  </si>
  <si>
    <t xml:space="preserve">M610533                  </t>
  </si>
  <si>
    <t xml:space="preserve">Unealta                                                                                   </t>
  </si>
  <si>
    <t xml:space="preserve">M610789                  </t>
  </si>
  <si>
    <t xml:space="preserve">Suport videoproiector pt. tavan                                                           </t>
  </si>
  <si>
    <t xml:space="preserve">M611448                  </t>
  </si>
  <si>
    <t xml:space="preserve">Ecran proiectie Blackmount 20                                                             </t>
  </si>
  <si>
    <t xml:space="preserve">M611466                  </t>
  </si>
  <si>
    <t xml:space="preserve">M611467                  </t>
  </si>
  <si>
    <t xml:space="preserve">M611468                  </t>
  </si>
  <si>
    <t xml:space="preserve">Monitor 21.5 inch AOC E2270                                                               </t>
  </si>
  <si>
    <t xml:space="preserve">M612221                  </t>
  </si>
  <si>
    <t xml:space="preserve">M612222                  </t>
  </si>
  <si>
    <t xml:space="preserve">M612223                  </t>
  </si>
  <si>
    <t xml:space="preserve">M612224                  </t>
  </si>
  <si>
    <t xml:space="preserve">M612225                  </t>
  </si>
  <si>
    <t xml:space="preserve">M612226                  </t>
  </si>
  <si>
    <t xml:space="preserve">M612227                  </t>
  </si>
  <si>
    <t xml:space="preserve">M612228                  </t>
  </si>
  <si>
    <t xml:space="preserve">M612229                  </t>
  </si>
  <si>
    <t xml:space="preserve">M612230                  </t>
  </si>
  <si>
    <t xml:space="preserve">M612231                  </t>
  </si>
  <si>
    <t xml:space="preserve">M612232                  </t>
  </si>
  <si>
    <t xml:space="preserve">M612233                  </t>
  </si>
  <si>
    <t xml:space="preserve">M612234                  </t>
  </si>
  <si>
    <t xml:space="preserve">M612235                  </t>
  </si>
  <si>
    <t xml:space="preserve">M612236                  </t>
  </si>
  <si>
    <t xml:space="preserve">Google Chromecast 2.0 Hdmi                                                                </t>
  </si>
  <si>
    <t xml:space="preserve">M613066                  </t>
  </si>
  <si>
    <t xml:space="preserve">FLIR ONE PRO MICRO USB                                                                    </t>
  </si>
  <si>
    <t xml:space="preserve">M613218                  </t>
  </si>
  <si>
    <t xml:space="preserve">UMIDOMETRU SOL                                                                            </t>
  </si>
  <si>
    <t xml:space="preserve">M613219                  </t>
  </si>
  <si>
    <t xml:space="preserve">AP. AER COND. AERBPEU120                                                                  </t>
  </si>
  <si>
    <t xml:space="preserve">M613248                  </t>
  </si>
  <si>
    <t xml:space="preserve">TABLETA GALAXY  TAB A 10.1                                                                </t>
  </si>
  <si>
    <t xml:space="preserve">M613249                  </t>
  </si>
  <si>
    <t xml:space="preserve">Anemometru digital MS6252B MASTECH                                                        </t>
  </si>
  <si>
    <t xml:space="preserve">M613694                  </t>
  </si>
  <si>
    <t>Fizică I, Fizică II</t>
  </si>
  <si>
    <t>Injectomat 1800Y una seringa</t>
  </si>
  <si>
    <t>500842</t>
  </si>
  <si>
    <t xml:space="preserve">SSD SAMSUNG 500GB                                                                         </t>
  </si>
  <si>
    <t xml:space="preserve">M614107                  </t>
  </si>
  <si>
    <t xml:space="preserve">TABLETA GRAF. XP-PEN                                                                      </t>
  </si>
  <si>
    <t xml:space="preserve">M614108                  </t>
  </si>
  <si>
    <t xml:space="preserve">CALC.CPU 5 GEN2                                                                           </t>
  </si>
  <si>
    <t xml:space="preserve">M614159                  </t>
  </si>
  <si>
    <t xml:space="preserve">M614160                  </t>
  </si>
  <si>
    <t xml:space="preserve">M614161                  </t>
  </si>
  <si>
    <t xml:space="preserve">M614162                  </t>
  </si>
  <si>
    <t xml:space="preserve">M614163                  </t>
  </si>
  <si>
    <t xml:space="preserve">CALC. CPU I7 GEN3                                                                         </t>
  </si>
  <si>
    <t xml:space="preserve">M614188                  </t>
  </si>
  <si>
    <t xml:space="preserve">CALC. CPU I3 GEN4                                                                         </t>
  </si>
  <si>
    <t xml:space="preserve">M614147                  </t>
  </si>
  <si>
    <t xml:space="preserve">M614148                  </t>
  </si>
  <si>
    <t xml:space="preserve">M614149                  </t>
  </si>
  <si>
    <t xml:space="preserve">M614150                  </t>
  </si>
  <si>
    <t xml:space="preserve">M614151                  </t>
  </si>
  <si>
    <t xml:space="preserve">M614152                  </t>
  </si>
  <si>
    <t xml:space="preserve">M614257                  </t>
  </si>
  <si>
    <t xml:space="preserve">M614258                  </t>
  </si>
  <si>
    <t xml:space="preserve">Prelucrarea digitală a semnalelor, Automate şi microprogramare,
Teoria sistemelor I - II
</t>
  </si>
  <si>
    <t xml:space="preserve">Ventilator Albatros                                                                       </t>
  </si>
  <si>
    <t xml:space="preserve">M613217                  </t>
  </si>
  <si>
    <t xml:space="preserve">CALCULATOR (Proc. Core I7-7700)                                                           </t>
  </si>
  <si>
    <t xml:space="preserve">M613304                  </t>
  </si>
  <si>
    <t>Laborator de inteligență artificială</t>
  </si>
  <si>
    <t xml:space="preserve">309, 60.23 mp, </t>
  </si>
  <si>
    <t>Sisteme de timp real, sisteme incorporate, Inteligență artificială, Capitole speciale de softcomputing</t>
  </si>
  <si>
    <t>Imprimanta BQ Hepeshtos 2.0</t>
  </si>
  <si>
    <t>500736</t>
  </si>
  <si>
    <t>500737</t>
  </si>
  <si>
    <t xml:space="preserve">RPLIDAR Laser Scanner                                                                     </t>
  </si>
  <si>
    <t xml:space="preserve">M613078                  </t>
  </si>
  <si>
    <t xml:space="preserve">M613081                  </t>
  </si>
  <si>
    <t xml:space="preserve">MONITOR GAMING LED TN                                                                     </t>
  </si>
  <si>
    <t xml:space="preserve">M613804                  </t>
  </si>
  <si>
    <t xml:space="preserve">M614187                  </t>
  </si>
  <si>
    <t>312,  57.50 mp, Etajul II</t>
  </si>
  <si>
    <t>Calculator Intel CORE Duo</t>
  </si>
  <si>
    <t xml:space="preserve">KITURI DEZV. I2C, SPI, UART                                                               </t>
  </si>
  <si>
    <t xml:space="preserve">M613845                  </t>
  </si>
  <si>
    <t xml:space="preserve">SERVER DELL POWEREDGE R710                                                                </t>
  </si>
  <si>
    <t xml:space="preserve">M614041                  </t>
  </si>
  <si>
    <t xml:space="preserve">TABLETA GRAFICA XP-PEN                                                                    </t>
  </si>
  <si>
    <t xml:space="preserve">M614126                  </t>
  </si>
  <si>
    <t xml:space="preserve">M614155                  </t>
  </si>
  <si>
    <t xml:space="preserve">M614156                  </t>
  </si>
  <si>
    <t xml:space="preserve">M614157                  </t>
  </si>
  <si>
    <t>Calculator Desktop Dual Core Core I3-2100</t>
  </si>
  <si>
    <t xml:space="preserve">ECHIP.AUTOREG. SUNET                                                                      </t>
  </si>
  <si>
    <t xml:space="preserve">M614133                  </t>
  </si>
  <si>
    <t xml:space="preserve">CALC.CPU I7 GEN4                                                                          </t>
  </si>
  <si>
    <t xml:space="preserve">M614165                  </t>
  </si>
  <si>
    <t xml:space="preserve">M614166                  </t>
  </si>
  <si>
    <t xml:space="preserve">M614167                  </t>
  </si>
  <si>
    <t xml:space="preserve">M614254                  </t>
  </si>
  <si>
    <t xml:space="preserve">M614255                  </t>
  </si>
  <si>
    <t xml:space="preserve">M614256                  </t>
  </si>
  <si>
    <t>AVER-Server Videoconferinta EVC350</t>
  </si>
  <si>
    <t>500717</t>
  </si>
  <si>
    <t>AVER-Sistem Videoconferinta EVC-130P</t>
  </si>
  <si>
    <t>500716</t>
  </si>
  <si>
    <t xml:space="preserve">Whiteboard 120*200cm                                                                      </t>
  </si>
  <si>
    <t xml:space="preserve">M613053                  </t>
  </si>
  <si>
    <t>RETROPROIECTOR HORIZON 4125</t>
  </si>
  <si>
    <t>S1418</t>
  </si>
  <si>
    <t xml:space="preserve">CILINDRU GRADAT CL.A 1000 ML                                                              </t>
  </si>
  <si>
    <t xml:space="preserve">M613623                  </t>
  </si>
  <si>
    <t>212, (67,10 m2)</t>
  </si>
  <si>
    <t xml:space="preserve">PH CHECKER HI 98103                                                                       </t>
  </si>
  <si>
    <t xml:space="preserve">M610426                  </t>
  </si>
  <si>
    <t xml:space="preserve">Perforator                                                                                </t>
  </si>
  <si>
    <t xml:space="preserve">M610495                  </t>
  </si>
  <si>
    <t xml:space="preserve">Ocular microscop                                                                          </t>
  </si>
  <si>
    <t xml:space="preserve">M610496                  </t>
  </si>
  <si>
    <t xml:space="preserve">Lama calibrata masuratori                                                                 </t>
  </si>
  <si>
    <t xml:space="preserve">M610497                  </t>
  </si>
  <si>
    <t xml:space="preserve">M610498                  </t>
  </si>
  <si>
    <t xml:space="preserve">Priza programabila digitala                                                               </t>
  </si>
  <si>
    <t xml:space="preserve">M610499                  </t>
  </si>
  <si>
    <t xml:space="preserve">Vesta Forest                                                                              </t>
  </si>
  <si>
    <t xml:space="preserve">M610791                  </t>
  </si>
  <si>
    <t xml:space="preserve">Ecran de proiectie pe trepid                                                              </t>
  </si>
  <si>
    <t xml:space="preserve">M610923                  </t>
  </si>
  <si>
    <t xml:space="preserve">M611446                  </t>
  </si>
  <si>
    <t xml:space="preserve">M611461                  </t>
  </si>
  <si>
    <t xml:space="preserve">Videoproiector Epson EB X5                                                                </t>
  </si>
  <si>
    <t xml:space="preserve">M611465                  </t>
  </si>
  <si>
    <t xml:space="preserve">Eppendorf Research plus                                                                   </t>
  </si>
  <si>
    <t xml:space="preserve">M613047                  </t>
  </si>
  <si>
    <t xml:space="preserve">APARAT CASA GRANDE                                                                        </t>
  </si>
  <si>
    <t xml:space="preserve">M613281                  </t>
  </si>
  <si>
    <t xml:space="preserve">CALCIMETRU SCHEIBLER                                                                      </t>
  </si>
  <si>
    <t xml:space="preserve">M613284                  </t>
  </si>
  <si>
    <t xml:space="preserve">PIPETA KUBIENA                                                                            </t>
  </si>
  <si>
    <t xml:space="preserve">M613285                  </t>
  </si>
  <si>
    <t xml:space="preserve">PH DIREKT SOIL TAKEMURA                                                                   </t>
  </si>
  <si>
    <t xml:space="preserve">M613286                  </t>
  </si>
  <si>
    <t xml:space="preserve">LADA FRIGORIFICA AUTO ATLANTIC                                                            </t>
  </si>
  <si>
    <t xml:space="preserve">M613691                  </t>
  </si>
  <si>
    <t xml:space="preserve">Soil sampler Geosampler                                                                   </t>
  </si>
  <si>
    <t xml:space="preserve">M613201                  </t>
  </si>
  <si>
    <t xml:space="preserve">BALANTA DE PRECIZIE KERN                                                                  </t>
  </si>
  <si>
    <t xml:space="preserve">M613282                  </t>
  </si>
  <si>
    <t xml:space="preserve">M613283                  </t>
  </si>
  <si>
    <t xml:space="preserve">PH METRU HI 8424                                                                          </t>
  </si>
  <si>
    <t xml:space="preserve">M613308                  </t>
  </si>
  <si>
    <t xml:space="preserve">PH METRU PORTABIL                                                                         </t>
  </si>
  <si>
    <t xml:space="preserve">M613309                  </t>
  </si>
  <si>
    <t xml:space="preserve">COMPUTER IRIG. 3G                                                                         </t>
  </si>
  <si>
    <t xml:space="preserve">M613784                  </t>
  </si>
  <si>
    <t xml:space="preserve">M613785                  </t>
  </si>
  <si>
    <t xml:space="preserve">SONDA CONDUCTIVITATE                                                                      </t>
  </si>
  <si>
    <t xml:space="preserve">M613786                  </t>
  </si>
  <si>
    <t xml:space="preserve">VIDEOPROIECTOR BENQ MW535                                                                 </t>
  </si>
  <si>
    <t xml:space="preserve">M613699                  </t>
  </si>
  <si>
    <t xml:space="preserve">ECRAN DE PROIECTIE BENQ                                                                   </t>
  </si>
  <si>
    <t xml:space="preserve">M613701                  </t>
  </si>
  <si>
    <t xml:space="preserve">SUPORT VIDEOPROI. TAVAN                                                                   </t>
  </si>
  <si>
    <t xml:space="preserve">M614019                  </t>
  </si>
  <si>
    <t xml:space="preserve">COMB. FRIGORIFICA BOSCH                                                                   </t>
  </si>
  <si>
    <t xml:space="preserve">M614097                  </t>
  </si>
  <si>
    <t xml:space="preserve">VIDEOPROIECTOR BENQ                                                                       </t>
  </si>
  <si>
    <t xml:space="preserve">M614098                  </t>
  </si>
  <si>
    <t xml:space="preserve">TABLA SC.TRIPTICA                                                                         </t>
  </si>
  <si>
    <t xml:space="preserve">M614119                  </t>
  </si>
  <si>
    <t xml:space="preserve">MICROTOM MANUAL NAHITA                                                                    </t>
  </si>
  <si>
    <t xml:space="preserve">M614230                  </t>
  </si>
  <si>
    <t xml:space="preserve">ADAPTOR PT CAMERA                                                                         </t>
  </si>
  <si>
    <t xml:space="preserve">M614357                  </t>
  </si>
  <si>
    <t>209, (67,11 m2)</t>
  </si>
  <si>
    <t>Chimie organica, Chimie, Biochimie, Toxicologie</t>
  </si>
  <si>
    <t xml:space="preserve">Cuib de incalzire                                                                         </t>
  </si>
  <si>
    <t xml:space="preserve">M610660                  </t>
  </si>
  <si>
    <t xml:space="preserve">Incarcator BAT                                                                            </t>
  </si>
  <si>
    <t xml:space="preserve">M610781                  </t>
  </si>
  <si>
    <t xml:space="preserve">Scaun ergonomic Kring Fit                                                                 </t>
  </si>
  <si>
    <t xml:space="preserve">M613198                  </t>
  </si>
  <si>
    <t xml:space="preserve">ELECTRODE PH                                                                              </t>
  </si>
  <si>
    <t xml:space="preserve">M613720                  </t>
  </si>
  <si>
    <t xml:space="preserve">Briceag de altoire kuker                                                                  </t>
  </si>
  <si>
    <t xml:space="preserve">M613055                  </t>
  </si>
  <si>
    <t xml:space="preserve">M613056                  </t>
  </si>
  <si>
    <t xml:space="preserve">Ferastrau Kuker                                                                           </t>
  </si>
  <si>
    <t xml:space="preserve">M613075                  </t>
  </si>
  <si>
    <t xml:space="preserve">M613076                  </t>
  </si>
  <si>
    <t xml:space="preserve">M613077                  </t>
  </si>
  <si>
    <t xml:space="preserve">Dosatron D3 Geenline 0,2-2%                                                               </t>
  </si>
  <si>
    <t xml:space="preserve">M613083                  </t>
  </si>
  <si>
    <t xml:space="preserve">PH METRU pt sol                                                                           </t>
  </si>
  <si>
    <t xml:space="preserve">M613196                  </t>
  </si>
  <si>
    <t xml:space="preserve">Tester Conduc./Temp sol                                                                   </t>
  </si>
  <si>
    <t xml:space="preserve">M613200                  </t>
  </si>
  <si>
    <t xml:space="preserve">APARAT LEGAT VIE                                                                          </t>
  </si>
  <si>
    <t xml:space="preserve">M613769                  </t>
  </si>
  <si>
    <t>Dosatron Green</t>
  </si>
  <si>
    <t>501003</t>
  </si>
  <si>
    <t xml:space="preserve">HEINNER RASNITA                                                                           </t>
  </si>
  <si>
    <t xml:space="preserve">M614040                  </t>
  </si>
  <si>
    <t xml:space="preserve">BIURETA SCHILL 25 ML                                                                      </t>
  </si>
  <si>
    <t xml:space="preserve">M614094                  </t>
  </si>
  <si>
    <t xml:space="preserve">M614095                  </t>
  </si>
  <si>
    <t xml:space="preserve">M614096                  </t>
  </si>
  <si>
    <t xml:space="preserve">PENETROMETRU FRUCTE                                                                       </t>
  </si>
  <si>
    <t xml:space="preserve">M614120                  </t>
  </si>
  <si>
    <t xml:space="preserve">SUPORT PENETROMETRU                                                                       </t>
  </si>
  <si>
    <t xml:space="preserve">M614121                  </t>
  </si>
  <si>
    <t xml:space="preserve">REFRACTOMETRU                                                                             </t>
  </si>
  <si>
    <t xml:space="preserve">M614122                  </t>
  </si>
  <si>
    <t xml:space="preserve">M614123                  </t>
  </si>
  <si>
    <t xml:space="preserve">PROGR. JUNIOR MAX6 ZONE                                                                   </t>
  </si>
  <si>
    <t xml:space="preserve">M614221                  </t>
  </si>
  <si>
    <t xml:space="preserve">ELECTROVALVA IRRITROL                                                                     </t>
  </si>
  <si>
    <t xml:space="preserve">M614222                  </t>
  </si>
  <si>
    <t xml:space="preserve">CAMERA DE VANATOARE AKASO                                                                 </t>
  </si>
  <si>
    <t xml:space="preserve">M614228                  </t>
  </si>
  <si>
    <t xml:space="preserve">SET PULV.+FOARFECA                                                                        </t>
  </si>
  <si>
    <t xml:space="preserve">M614305                  </t>
  </si>
  <si>
    <t xml:space="preserve">ECRAN CONTROL PANOU                                                                       </t>
  </si>
  <si>
    <t xml:space="preserve">M614375                  </t>
  </si>
  <si>
    <t xml:space="preserve">ELEMENTE PANOU CONTROL                                                                    </t>
  </si>
  <si>
    <t xml:space="preserve">M614376                  </t>
  </si>
  <si>
    <t xml:space="preserve">BENQ MX532                                                                                </t>
  </si>
  <si>
    <t xml:space="preserve">M610930                  </t>
  </si>
  <si>
    <t xml:space="preserve">M613082                  </t>
  </si>
  <si>
    <t xml:space="preserve">Semanatoare manuala K2                                                                    </t>
  </si>
  <si>
    <t xml:space="preserve">M613170                  </t>
  </si>
  <si>
    <t xml:space="preserve">Prasitoare manuala                                                                        </t>
  </si>
  <si>
    <t xml:space="preserve">M613171                  </t>
  </si>
  <si>
    <t xml:space="preserve">SUBLER DIGITAL PS7215                                                                     </t>
  </si>
  <si>
    <t xml:space="preserve">M613772                  </t>
  </si>
  <si>
    <t xml:space="preserve">M613773                  </t>
  </si>
  <si>
    <t>Contador 2</t>
  </si>
  <si>
    <t>- Bazele roboţilor industriali</t>
  </si>
  <si>
    <t>- Cinematica şi dinamica roboţilor</t>
  </si>
  <si>
    <t>- Exploatarea roboţilor industriali</t>
  </si>
  <si>
    <t>- Programarea sistemelor mecatronice</t>
  </si>
  <si>
    <t>- Proiectarea sistemelor mecatronice</t>
  </si>
  <si>
    <t>- Sisteme moderne de producţie în mecatronică</t>
  </si>
  <si>
    <t>- Mecanică</t>
  </si>
  <si>
    <t>- Mecanisme</t>
  </si>
  <si>
    <t>- Modelare parametrică</t>
  </si>
  <si>
    <t>- Bazele aşchierii şi generării suprafeţelor</t>
  </si>
  <si>
    <t>- Achiziţia şi prelucrarea datelor experimentale</t>
  </si>
  <si>
    <t xml:space="preserve">Calculator CORE 17                                                                        </t>
  </si>
  <si>
    <t xml:space="preserve">M611433                  </t>
  </si>
  <si>
    <t xml:space="preserve">M611434                  </t>
  </si>
  <si>
    <t xml:space="preserve">M611435                  </t>
  </si>
  <si>
    <t xml:space="preserve">M611436                  </t>
  </si>
  <si>
    <t xml:space="preserve">M611437                  </t>
  </si>
  <si>
    <t xml:space="preserve">M611438                  </t>
  </si>
  <si>
    <t xml:space="preserve">M611439                  </t>
  </si>
  <si>
    <t xml:space="preserve">M611440                  </t>
  </si>
  <si>
    <t xml:space="preserve">M611441                  </t>
  </si>
  <si>
    <t xml:space="preserve">M611462                  </t>
  </si>
  <si>
    <t xml:space="preserve">M612208                  </t>
  </si>
  <si>
    <t xml:space="preserve">M612209                  </t>
  </si>
  <si>
    <t xml:space="preserve">M612210                  </t>
  </si>
  <si>
    <t xml:space="preserve">M612211                  </t>
  </si>
  <si>
    <t xml:space="preserve">M612212                  </t>
  </si>
  <si>
    <t xml:space="preserve">M612213                  </t>
  </si>
  <si>
    <t xml:space="preserve">M612214                  </t>
  </si>
  <si>
    <t xml:space="preserve">M612215                  </t>
  </si>
  <si>
    <t>CPU 314C-2 PN/DP</t>
  </si>
  <si>
    <t>500714</t>
  </si>
  <si>
    <t>HMI KTP600 Basic Color PN 6"</t>
  </si>
  <si>
    <t>500715</t>
  </si>
  <si>
    <t xml:space="preserve">Subler Digital PS </t>
  </si>
  <si>
    <t>Programarea sistemelor mecatronice, Analiza sistemelor mecatronice,Achiziția și prelucrarea datelor experimentale, Sisteme moderne de producție in mecatronică,Mecanisme, Analiză matematică 2, Sisteme de control dimensional 3D</t>
  </si>
  <si>
    <t xml:space="preserve">CALCULATOR (Proc. Core I7-7700) + cu monitor                                                          </t>
  </si>
  <si>
    <t>Cunoștiințe tehnice de bază</t>
  </si>
  <si>
    <t xml:space="preserve"> 134, 87.14</t>
  </si>
  <si>
    <t xml:space="preserve">PH METRU DIGITAL                                                                          </t>
  </si>
  <si>
    <t xml:space="preserve">CAMERA WEB MICROS.LIFECAM                                                                 </t>
  </si>
  <si>
    <t xml:space="preserve">M614216                  </t>
  </si>
  <si>
    <t>133, 43.57mp</t>
  </si>
  <si>
    <t>- Bazele aschierii</t>
  </si>
  <si>
    <t>- Tribologie</t>
  </si>
  <si>
    <t>- Mecanica</t>
  </si>
  <si>
    <t>- Organe de masini</t>
  </si>
  <si>
    <t>- Cinematica si dinamica robotilor</t>
  </si>
  <si>
    <t>- Scule aschietoare</t>
  </si>
  <si>
    <t>Managementul proiectelor</t>
  </si>
  <si>
    <t>Cuțite de strung cu plăcuțe din carburi metalice, de exterior, de interior, de filetat. Cuțite din Rp. Cuțit roată cu dinți drepți. Cuțit roată cu dinți înclinați</t>
  </si>
  <si>
    <t>Rugozimetru insize model ISR-C</t>
  </si>
  <si>
    <t>040, 100.5</t>
  </si>
  <si>
    <t>KDS single syringe pump</t>
  </si>
  <si>
    <t>-     Conducerea maşinilor CNC</t>
  </si>
  <si>
    <t>-     Organe de maşini</t>
  </si>
  <si>
    <t xml:space="preserve">-     Dispozitive tehnologice </t>
  </si>
  <si>
    <t xml:space="preserve">-     Fabricarea pieselor din materiale speciale </t>
  </si>
  <si>
    <t xml:space="preserve">-     Scule aşchietoare  </t>
  </si>
  <si>
    <t xml:space="preserve">-     Tehnologia acoperirilor galvanice </t>
  </si>
  <si>
    <t xml:space="preserve">-     Tehnologia presării la rece </t>
  </si>
  <si>
    <t xml:space="preserve">Mașina de frezat de sculărie TOS FN 25. </t>
  </si>
  <si>
    <t xml:space="preserve">Mașina de frezat roți dințate conice cu dantură zyklă-palloidă Klingelnberg FK 41A. </t>
  </si>
  <si>
    <t xml:space="preserve">Mașină de mortezat roți dințate prin rostogolire OH6. </t>
  </si>
  <si>
    <t xml:space="preserve">Mașină de rabotat roți dințate conice 5P23BP. </t>
  </si>
  <si>
    <t xml:space="preserve">Mașină de rectificat roți dințate după metoda Niles ZSTZ 315 C1. </t>
  </si>
  <si>
    <t xml:space="preserve">Mașină de găurit în coordonate BKOZ NC2. </t>
  </si>
  <si>
    <t xml:space="preserve">Mașină de găurit G13. </t>
  </si>
  <si>
    <t xml:space="preserve">Aparat de achiziție date 9 canale. </t>
  </si>
  <si>
    <t xml:space="preserve">Mașina de găurit cu coloană Einhell BT-BD 401. </t>
  </si>
  <si>
    <t xml:space="preserve">Mașină de îndoit țeavă. </t>
  </si>
  <si>
    <t xml:space="preserve">Dispozitiv de măsurat a temperaturii în timpul așchierii. </t>
  </si>
  <si>
    <t xml:space="preserve">Cuțite de strung cu timbre tensiometrice termocompensate și simple. </t>
  </si>
  <si>
    <t xml:space="preserve">Dispozitive cu ceas comparator pt. determinarea uzurii cuțitușui de strung. </t>
  </si>
  <si>
    <t>Set cuțite strung pentru studierea geometriei cuțitelor.</t>
  </si>
  <si>
    <t xml:space="preserve">Mandrina cu cheie                                                                         </t>
  </si>
  <si>
    <t xml:space="preserve">610790                  </t>
  </si>
  <si>
    <t xml:space="preserve">Laborator de retele si sisteme distribuite  </t>
  </si>
  <si>
    <t>313, 59.28 mp</t>
  </si>
  <si>
    <t xml:space="preserve">DULAP CONEXIUNI                                                                           </t>
  </si>
  <si>
    <t>600587/313</t>
  </si>
  <si>
    <t>Sisteme de telecomunicatii, Tehnologii de comunicatiii si microunde, Retele de telefonie pe retele IT, Protocoale pentru internet, Sisteme distribuite</t>
  </si>
  <si>
    <t xml:space="preserve">AC/DC adapter 24V/8W pt. centrala NEC,9600 120 581                                        </t>
  </si>
  <si>
    <t>604962/313</t>
  </si>
  <si>
    <t>604963/313</t>
  </si>
  <si>
    <t xml:space="preserve">STINGATOR TIP G2                                                                          </t>
  </si>
  <si>
    <t>605168/313</t>
  </si>
  <si>
    <t>605171/313</t>
  </si>
  <si>
    <t xml:space="preserve">TABLA NEAGRA DIN PAL MELEMINAT                                                            </t>
  </si>
  <si>
    <t>600453/313</t>
  </si>
  <si>
    <t xml:space="preserve">SL-IP-SIPEXT-1 LIC                                                                        </t>
  </si>
  <si>
    <t>604972/313</t>
  </si>
  <si>
    <t>604973/313</t>
  </si>
  <si>
    <t xml:space="preserve">Trusa de scule ProsKit 1 PK-810 B Computer Service                                        </t>
  </si>
  <si>
    <t>604673/313</t>
  </si>
  <si>
    <t xml:space="preserve">Lampa cu lupa 5 dioptrii 80 leduri                                                        </t>
  </si>
  <si>
    <t>604672/313</t>
  </si>
  <si>
    <t xml:space="preserve">IP4WW-24TXH-A-TEL (BK) BE110264                                                           </t>
  </si>
  <si>
    <t>604968/313</t>
  </si>
  <si>
    <t xml:space="preserve">Kit instalare config. 6/30                                                                </t>
  </si>
  <si>
    <t>604974/313</t>
  </si>
  <si>
    <t xml:space="preserve">AX-155 Multimetru                                                                         </t>
  </si>
  <si>
    <t>604684/313</t>
  </si>
  <si>
    <t>604685/313</t>
  </si>
  <si>
    <t xml:space="preserve">IP CAMERA SUPRAVEGHERE GS1200                                                             </t>
  </si>
  <si>
    <t>601296/313</t>
  </si>
  <si>
    <t xml:space="preserve">IP4EU-MEMDB-C1 BE110247                                                                   </t>
  </si>
  <si>
    <t>604965/313</t>
  </si>
  <si>
    <t xml:space="preserve">HDD extern Samsung 1.5TB,USB,3.5"Story Station,gri                                        </t>
  </si>
  <si>
    <t>602804/313</t>
  </si>
  <si>
    <t>614126/313</t>
  </si>
  <si>
    <t>614155/313</t>
  </si>
  <si>
    <t>614156/313</t>
  </si>
  <si>
    <t>614157/313</t>
  </si>
  <si>
    <t xml:space="preserve">IP4WW-008E-A1 BE110251                                                                    </t>
  </si>
  <si>
    <t>604966/313</t>
  </si>
  <si>
    <t xml:space="preserve">IP4WW-24TIXH-C-TEL (BK) BE110278                                                          </t>
  </si>
  <si>
    <t>604967/313</t>
  </si>
  <si>
    <t xml:space="preserve">Telefon pan.KXT7730CE                                                                     </t>
  </si>
  <si>
    <t>603413/313</t>
  </si>
  <si>
    <t xml:space="preserve">SL-IP-NAPT LIC                                                                            </t>
  </si>
  <si>
    <t>604971/313</t>
  </si>
  <si>
    <t xml:space="preserve">Tabla alba magnetica 120x240 cm, profil aluminiu S                                        </t>
  </si>
  <si>
    <t>607547/313</t>
  </si>
  <si>
    <t xml:space="preserve">LG 19”L1919SSF 8MS TCO 03                                                                 </t>
  </si>
  <si>
    <t>601315/313</t>
  </si>
  <si>
    <t xml:space="preserve">IP4WW-VOIPDB-C BE110290                                                                   </t>
  </si>
  <si>
    <t>604970/313</t>
  </si>
  <si>
    <t xml:space="preserve">IP4WW-2BRIDB-C1 BE110257                                                                  </t>
  </si>
  <si>
    <t>604969/313</t>
  </si>
  <si>
    <t xml:space="preserve">Multimetru digital portabil, 4 3/4 Digit                                                  </t>
  </si>
  <si>
    <t>604058/313</t>
  </si>
  <si>
    <t>604839/313</t>
  </si>
  <si>
    <t xml:space="preserve">IP4EU-1632M-A KSU w/o C, BE110233                                                         </t>
  </si>
  <si>
    <t>604964/313</t>
  </si>
  <si>
    <t>613845/313</t>
  </si>
  <si>
    <t xml:space="preserve">ALPIS PLATINIUM 472                                                                       </t>
  </si>
  <si>
    <t>601270/313</t>
  </si>
  <si>
    <t>601271/313</t>
  </si>
  <si>
    <t>601272/313</t>
  </si>
  <si>
    <t xml:space="preserve">ALPIS PLATINIUM 481                                                                       </t>
  </si>
  <si>
    <t>601291/313</t>
  </si>
  <si>
    <t xml:space="preserve">Canovate rack 42U 600x800 inc PDU                                                         </t>
  </si>
  <si>
    <t>603418/313</t>
  </si>
  <si>
    <t xml:space="preserve">Tableta ASUS ZenPad                                                                       </t>
  </si>
  <si>
    <t>610905/313</t>
  </si>
  <si>
    <t>614041/313</t>
  </si>
  <si>
    <t>611463/313</t>
  </si>
  <si>
    <t>Laborator de dendrologie</t>
  </si>
  <si>
    <t>132, 67.68 mp</t>
  </si>
  <si>
    <t xml:space="preserve">Pistol de lipit Bosch                                                                     </t>
  </si>
  <si>
    <t>609372/132</t>
  </si>
  <si>
    <t>Arboricultura,        Elemente calitative în păstrarea fructelor şi pregătirea acestora pentru valorificare, Aspecte practice în producerea materialului săditor dendrologic</t>
  </si>
  <si>
    <t>609373/132</t>
  </si>
  <si>
    <t xml:space="preserve">Monitor LCD 19" ACER                                                                      </t>
  </si>
  <si>
    <t>603565/132</t>
  </si>
  <si>
    <t>603566/132</t>
  </si>
  <si>
    <t>603567/132</t>
  </si>
  <si>
    <t>603561/132</t>
  </si>
  <si>
    <t>603563/132</t>
  </si>
  <si>
    <t>603564/132</t>
  </si>
  <si>
    <t>603568/132</t>
  </si>
  <si>
    <t>603562/132</t>
  </si>
  <si>
    <t xml:space="preserve">Sist.packard Bell+Windows Vista                                                           </t>
  </si>
  <si>
    <t>603828/132</t>
  </si>
  <si>
    <t>603829/132</t>
  </si>
  <si>
    <t>603830/132</t>
  </si>
  <si>
    <t>603831/132</t>
  </si>
  <si>
    <t>603832/132</t>
  </si>
  <si>
    <t>603833/132</t>
  </si>
  <si>
    <t>603834/132</t>
  </si>
  <si>
    <t>603835/132</t>
  </si>
  <si>
    <t xml:space="preserve">Inregistrator de temperatura                                                              </t>
  </si>
  <si>
    <t>610725/132</t>
  </si>
  <si>
    <t>610726/132</t>
  </si>
  <si>
    <t xml:space="preserve">LCD-TV-Toshiba                                                                            </t>
  </si>
  <si>
    <t>602844/132</t>
  </si>
  <si>
    <t xml:space="preserve">Testo 175 H1                                                                              </t>
  </si>
  <si>
    <t>613118/132</t>
  </si>
  <si>
    <t xml:space="preserve">Videoproiector Acer X1373WH, WXGA, 3D, 3000 lumeni                                        </t>
  </si>
  <si>
    <t>607538/132</t>
  </si>
  <si>
    <t>Laborator</t>
  </si>
  <si>
    <t>007/A, 59.20 mp</t>
  </si>
  <si>
    <t>007/B, 95.20 mp</t>
  </si>
  <si>
    <t>009, 105.53 mp</t>
  </si>
  <si>
    <t>Laborator de bazele informaticii</t>
  </si>
  <si>
    <t>413, Etajul 3;   91.12 m2</t>
  </si>
  <si>
    <t xml:space="preserve">Apple iMac 21.5 inch           13 buc.     </t>
  </si>
  <si>
    <t>500796 - 500808</t>
  </si>
  <si>
    <t>Metode numerice, Proiectare interfete utilizator, Structuri de date, Regasirea informatiei, Programare paralela</t>
  </si>
  <si>
    <t>Whiteboard magnetic  120*180                                2 buc.</t>
  </si>
  <si>
    <t>613740-613741</t>
  </si>
  <si>
    <t xml:space="preserve">APPLE iMAC 27           </t>
  </si>
  <si>
    <t>414, Etajul 3;             61,21 m2</t>
  </si>
  <si>
    <t xml:space="preserve">Pentium(R) Dual-Core CPU 3.06GHz, 2x2 GB RAM, 500 GB HDD, DVD-R        13 buc.     </t>
  </si>
  <si>
    <t xml:space="preserve">603262 - 603275                                                                                                                                             </t>
  </si>
  <si>
    <t>Fundamentele programării, Algoritmi fundamentali, Programarea calculatoarelor şi limbaje de programare, Algoritmica grafurilor, Limbaje formale şi automate, Programare funcţională, Programare logică şi programare funcţională, Matematică discretă</t>
  </si>
  <si>
    <t>Monitor 21.5'' AOC  Led      13 buc.</t>
  </si>
  <si>
    <t>604333 - 604345</t>
  </si>
  <si>
    <t xml:space="preserve">Whiteboard mag. 100 X 150                                                                 </t>
  </si>
  <si>
    <t xml:space="preserve">Calculator Core i7 8GB, DDR3    12 buc.                                           </t>
  </si>
  <si>
    <t xml:space="preserve">500763-500774      </t>
  </si>
  <si>
    <t>Calcul numeric, Tehnici de optimizare, Probabilități și statistică, Criptografie şi securtatea informaţiei, Securitatea sistemelor informatice</t>
  </si>
  <si>
    <t xml:space="preserve">Calculator DualCore E6600 conf.B.  3 buc.                                                       </t>
  </si>
  <si>
    <t>603281,   603287,  603288</t>
  </si>
  <si>
    <t xml:space="preserve">Monitor LCD 19" ACER                        14 buc.                                             </t>
  </si>
  <si>
    <t>603557,    603569- 603573. 603576, 603580,  603975,  603976,  603579,   603978,  603979,  604331</t>
  </si>
  <si>
    <t xml:space="preserve">MONITOR 19" SAMSUNG 932NW                                                                  </t>
  </si>
  <si>
    <t xml:space="preserve">Whiteboard magnetic 100*150cm                                            </t>
  </si>
  <si>
    <t>APPLE Ipad AIR</t>
  </si>
  <si>
    <t>501055 - 501060</t>
  </si>
  <si>
    <t>Intel Core i5 3.50GHz, 2x4 GB RAM, 500 GB HDD             12 buc.</t>
  </si>
  <si>
    <t xml:space="preserve">Sistem Destop Core i7 SISTEM COMBRIDGE I7 V1:Intel                                        </t>
  </si>
  <si>
    <t xml:space="preserve">Monitor LCD 19" ACER       5 buc.                                                                 </t>
  </si>
  <si>
    <t xml:space="preserve">603974,   603977, 603574,    603575,    603578,  </t>
  </si>
  <si>
    <t>MONITOR SVGA ACER V173B 17”LCD                     2 buc.</t>
  </si>
  <si>
    <t>601941, 601942</t>
  </si>
  <si>
    <t xml:space="preserve">MONITOR 19"SAMSUNG 932NW                                                                  </t>
  </si>
  <si>
    <t xml:space="preserve">Monitor 19" TFT HORIZON                                                                   </t>
  </si>
  <si>
    <t xml:space="preserve">MONITOR 19LCD LG 1918S         2 buc.                                                                  </t>
  </si>
  <si>
    <t>602562,   602563</t>
  </si>
  <si>
    <t>Calculator Core i7 16GB, DDR3, SSD                     13buc.</t>
  </si>
  <si>
    <t>500697-500709</t>
  </si>
  <si>
    <r>
      <t xml:space="preserve">Sisteme de operare, Programare orientată pe obiecte, </t>
    </r>
    <r>
      <rPr>
        <sz val="11"/>
        <rFont val="Cambria"/>
        <family val="1"/>
        <scheme val="major"/>
      </rPr>
      <t xml:space="preserve">Procesare semnalelor, </t>
    </r>
    <r>
      <rPr>
        <sz val="11"/>
        <color indexed="8"/>
        <rFont val="Cambria"/>
        <family val="1"/>
        <scheme val="major"/>
      </rPr>
      <t xml:space="preserve">  Tehnici avansate de programare, Programarea dispozitivelor mobil, Programare Android</t>
    </r>
  </si>
  <si>
    <t xml:space="preserve">Monitor AOC 22" Led          13 buc.                                                       </t>
  </si>
  <si>
    <t>609138 -609150</t>
  </si>
  <si>
    <t xml:space="preserve">Destop Core i5 SISTEM COMBRIDGE I5 V2:Intel Core i                                 13 buc.                                  </t>
  </si>
  <si>
    <t>Baze de date I, Baze de date II, Sisteme de gestiune a bazelor de date, Tehnologii Web, Tehnologii moderne (.NET)</t>
  </si>
  <si>
    <t xml:space="preserve">Monitor AOC LED  21.5'       13 buc.                                                        </t>
  </si>
  <si>
    <t>610214 - 610226</t>
  </si>
  <si>
    <t>MS</t>
  </si>
  <si>
    <t>Converter Sigma MC-21</t>
  </si>
  <si>
    <t xml:space="preserve">KUF01013   </t>
  </si>
  <si>
    <t xml:space="preserve">Rola priza multipla 3500W      </t>
  </si>
  <si>
    <t xml:space="preserve">KUF01103                 </t>
  </si>
  <si>
    <t>Tilta Nano Wireless focus</t>
  </si>
  <si>
    <t xml:space="preserve">KUF01104      </t>
  </si>
  <si>
    <t xml:space="preserve">microfon lavaliera t.bone                                                                 </t>
  </si>
  <si>
    <t xml:space="preserve">KUF01204    </t>
  </si>
  <si>
    <t>Laborator Media Think Creative</t>
  </si>
  <si>
    <t>Etaj II, nr. C231, 46.96 mp</t>
  </si>
  <si>
    <t>Ecran de proiecţie,  -  tablă memoboards</t>
  </si>
  <si>
    <t>19.01.2017.</t>
  </si>
  <si>
    <t>Elaborarea unui produs PR pe calculator. Teoria și practica new media,Branding instituțional,Etnografie digitală,Organizarea de evenimente,Multimedia</t>
  </si>
  <si>
    <t>Televizor LED Smart Samsung, 146 cm, 58J5200, Full HD</t>
  </si>
  <si>
    <t>Videoproiector fix NEC ME361W</t>
  </si>
  <si>
    <t>20.01.2017.</t>
  </si>
  <si>
    <t>Boxe portabile SONY SRSX11 B.C E7 black</t>
  </si>
  <si>
    <t xml:space="preserve">Tableta Asus Fonepad 7 ME372CL-1B005A </t>
  </si>
  <si>
    <t>07.07.2015.</t>
  </si>
  <si>
    <t>Boxa Wireless HAMA TWINS R917 3105</t>
  </si>
  <si>
    <t>Presenter Logitech R400, USB,</t>
  </si>
  <si>
    <t>28.11.2014</t>
  </si>
  <si>
    <t xml:space="preserve">Fuji Finepix S4000, Fijifilm + card SD, </t>
  </si>
  <si>
    <t>17.10.2011.</t>
  </si>
  <si>
    <t>Pachet camera Sony</t>
  </si>
  <si>
    <t>Camera SONY TRV19 + TREPIED</t>
  </si>
  <si>
    <t>18.02.2005</t>
  </si>
  <si>
    <t>Camera foto Selfie Wifi cu card. Metz blitz 36 C-2</t>
  </si>
  <si>
    <t>Microfon</t>
  </si>
  <si>
    <t>Camera Web Microsoft</t>
  </si>
  <si>
    <t>28.10.2015.</t>
  </si>
  <si>
    <t>DVD Player</t>
  </si>
  <si>
    <t>25.10.2010.</t>
  </si>
  <si>
    <t xml:space="preserve">Retroproiector VEGA F44-LS </t>
  </si>
  <si>
    <t>16.03.2003</t>
  </si>
  <si>
    <t>Boxe Philips SPA</t>
  </si>
  <si>
    <t>Scanner HP Scanjet G2710 L2696A</t>
  </si>
  <si>
    <t>14.07.2014.</t>
  </si>
  <si>
    <t>Dynaphos Softbox 60x60 cm-montura Bowen</t>
  </si>
  <si>
    <t>Fancier UR02/43 Umbrela Reflexie Silver/Black</t>
  </si>
  <si>
    <t>Flag reflector 4in1 76x91 cm</t>
  </si>
  <si>
    <t>Fancier WOS3004 Umbrela Reflexie Gold 103cm</t>
  </si>
  <si>
    <t>Videorecorder Philips</t>
  </si>
  <si>
    <t>Godox Cotton Backdrop 1.85x2.75m</t>
  </si>
  <si>
    <t>20.01.2017</t>
  </si>
  <si>
    <t>Minitastatura Bluetooth I 6</t>
  </si>
  <si>
    <t>23.01.2017.</t>
  </si>
  <si>
    <t>Microfon wireless profesional WG-308E</t>
  </si>
  <si>
    <t>Canon EOS 70D + obiectiv EF-S 18-55 F3.5-5.6 IS STM04*B*1</t>
  </si>
  <si>
    <t>18.01.2018</t>
  </si>
  <si>
    <t>Casti  cu microfon A4tech HS-28-1,Negre  (20 buc.)</t>
  </si>
  <si>
    <t>604998/s.</t>
  </si>
  <si>
    <t xml:space="preserve">Laborator multifuncțional, teleconferință. Orientarea studenților
</t>
  </si>
  <si>
    <t>Etaj 4, nr.C427, 62.64 mp</t>
  </si>
  <si>
    <r>
      <rPr>
        <sz val="11"/>
        <rFont val="Cambria"/>
        <family val="1"/>
        <scheme val="major"/>
      </rPr>
      <t>TV plasmă LG</t>
    </r>
    <r>
      <rPr>
        <sz val="11"/>
        <color rgb="FFFF0000"/>
        <rFont val="Cambria"/>
        <family val="1"/>
        <scheme val="major"/>
      </rPr>
      <t xml:space="preserve"> </t>
    </r>
  </si>
  <si>
    <t xml:space="preserve">Psihologia educației,Pedagogie,Managementul clasei, Sociologia sănătății
</t>
  </si>
  <si>
    <t>10.02.2016.</t>
  </si>
  <si>
    <t>Videoproiector fix EPSON EB-X05</t>
  </si>
  <si>
    <t xml:space="preserve">Cabinet de traducere și interpretare
</t>
  </si>
  <si>
    <t>Etaj 5, nr. C531, 46.91 mp</t>
  </si>
  <si>
    <t xml:space="preserve">Traducere și interpretare asistată de calculator
</t>
  </si>
  <si>
    <t>Microfon Beyerdinamic Opus,Boxe audio das DRU 2</t>
  </si>
  <si>
    <t>602759-602760</t>
  </si>
  <si>
    <t>21.06.2010.</t>
  </si>
  <si>
    <t>12 buc. Notebook Lenovo Ideapad G50-70 MS Windows 8.1 PRO</t>
  </si>
  <si>
    <t>605299-605310</t>
  </si>
  <si>
    <t>16.09.2014.</t>
  </si>
  <si>
    <t xml:space="preserve">15 buc.Casca multimedia profesionala cu fir, marca Beyer Dinamic </t>
  </si>
  <si>
    <t>602767-602781</t>
  </si>
  <si>
    <t>24.05.2010.</t>
  </si>
  <si>
    <t>  2 buc.Suport boxa athletic.</t>
  </si>
  <si>
    <t>602757-602758</t>
  </si>
  <si>
    <t>Mixer yamaha emx312</t>
  </si>
  <si>
    <t>Echipament pentru interpretare si traducere 18+3 bucati</t>
  </si>
  <si>
    <t>605354-605808</t>
  </si>
  <si>
    <t>22.10.2014.</t>
  </si>
  <si>
    <t>6 buc. Laptop LENOVO</t>
  </si>
  <si>
    <t>501030-501035</t>
  </si>
  <si>
    <t xml:space="preserve">Laborator mutifunctional de metodologii si cercetare asistat de calculator
</t>
  </si>
  <si>
    <t>Etaj 5, nr. C526, 67.48 mp</t>
  </si>
  <si>
    <t>4 buc.Calculator desktop cu Procesor  i5, 3,07GHz, RAM 6GB, HDD 1 x 500GB, CD-Rom + monitor Sony</t>
  </si>
  <si>
    <t>613850-613853</t>
  </si>
  <si>
    <t>18.09.2019</t>
  </si>
  <si>
    <t>Instruirea asistată de calculator, Metode și metodologii de cercetare</t>
  </si>
  <si>
    <t>Workstation sh Dell, Procesor 2,5GHz, RAM 2GB, HDD 80GB, DVD-RAM</t>
  </si>
  <si>
    <t>31.07.2019</t>
  </si>
  <si>
    <t>603340-603342</t>
  </si>
  <si>
    <t>Pc Dell Vostro 3470 , ssd 256 Gb, I5, Monitor Aoc 21,5",Proiector Benq-x41</t>
  </si>
  <si>
    <t xml:space="preserve">Calculator-2018
Proiector-2014
</t>
  </si>
  <si>
    <t>Pc Dell Vostro 3470 , ssd 256 Gb, I5, Monitor Aoc 21,5"</t>
  </si>
  <si>
    <t>17 buc. Calculator desktop cu monitor, proiector multimedia</t>
  </si>
  <si>
    <t>12 buc. Calculator i5 ,256 Gb Hdd, 8Gb Ram, Monitor 22" proiector Benq625p , 5 buc Calculator I5 , 256 gb. Ssd, 8GbRam</t>
  </si>
  <si>
    <t>2 buc. Calculator desktop cu monitor</t>
  </si>
  <si>
    <t>Workstation HP 640.Xeon 6 Core, 16 Gb ram. Sistem operare Windows 8.1 Pro. Adobe CC EDU . Monitor Benq Bl2710PT 27"  
Calculator Dell Intel i9, 32GB, nvidiaGTX2070, monitor UHD, sistem de operare Windows 10, Adobe CC EDU</t>
  </si>
  <si>
    <t xml:space="preserve">Calculator-2015, Calculator 2019
</t>
  </si>
  <si>
    <t>Latop,Monitor 23 "</t>
  </si>
  <si>
    <t>Workstation I5 gen 9, 256 gb ssd, Monitor 23 inch Philips</t>
  </si>
  <si>
    <t xml:space="preserve">Laptop Dell Latitude E6420, Dell Vostro 3470, I5 , 256 Gb SSD. Monitor Dell                                                                               </t>
  </si>
  <si>
    <t xml:space="preserve">Laptop-2015
Calculator-2015
</t>
  </si>
  <si>
    <t>Sală de curs</t>
  </si>
  <si>
    <t>Str. Emil Racovita nr. 30
64.79 mp</t>
  </si>
  <si>
    <t>Calculator - Sistem PC Starkames Cyan Core i5 cu monitor LED IPS LG 21.5", boxe, - 1 buc</t>
  </si>
  <si>
    <t>Studio de dans</t>
  </si>
  <si>
    <t>Piata Unirii 2
130,52 mp</t>
  </si>
  <si>
    <t>1 buc. Laptop Dell, sistem de sonorizare, proiector multimedia, ecran de proiectie, TV</t>
  </si>
  <si>
    <t xml:space="preserve">Laptop DELL Inspirion I5
TV Led
Videoproiector EPSON EB-U05 </t>
  </si>
  <si>
    <t>2020
2019
2019</t>
  </si>
  <si>
    <t>Bibliotecă (CI)</t>
  </si>
  <si>
    <t>Str. Emil Racovita nr. 30
37.56 mp</t>
  </si>
  <si>
    <t xml:space="preserve">2 buc calculator desktop cu monitor </t>
  </si>
  <si>
    <t>Calculator - Sistem PC Starkames Cyan Core i5 cu monitor LED IPS LG 21.5", boxe, - 2 buc</t>
  </si>
  <si>
    <t>Laborator de cercetare “Ecosystem services” (A102)</t>
  </si>
  <si>
    <t>Calea Turzii nr. 4., etaj 1.
15 mp</t>
  </si>
  <si>
    <t>Calculator desktop cu monitor , Laptop, videocamera</t>
  </si>
  <si>
    <t xml:space="preserve">Stereomicroscop trinocular Kruss MSZ5600 
Videocameră VOPC85 (videoocular pt. Calculator) 
Calculator Dell Precision T3500 quad core  
Monitor HP Compaq LA2405wg  
Multifuncţional HP Color LaserJet CM1312nfi MFP  
Laptop HP ElitBook 2530p </t>
  </si>
  <si>
    <t>2008
2009</t>
  </si>
  <si>
    <t>Promoția 2021</t>
  </si>
  <si>
    <r>
      <t>Dotarea laboratoarelor de cercetare la</t>
    </r>
    <r>
      <rPr>
        <i/>
        <sz val="11"/>
        <color rgb="FFFF0000"/>
        <rFont val="Cambria"/>
        <family val="1"/>
        <charset val="238"/>
        <scheme val="major"/>
      </rPr>
      <t xml:space="preserve"> 31 decembrie 2021</t>
    </r>
  </si>
  <si>
    <r>
      <t xml:space="preserve">Dotarea laboratorelor didactice la </t>
    </r>
    <r>
      <rPr>
        <i/>
        <sz val="11"/>
        <color rgb="FFFF0000"/>
        <rFont val="Cambria"/>
        <family val="1"/>
        <charset val="238"/>
        <scheme val="major"/>
      </rPr>
      <t>31 decembrie 2021</t>
    </r>
  </si>
  <si>
    <t xml:space="preserve">Calculatoare desktop  Intel i5 cu monitor, proiector Panasonic-PT-VX600 </t>
  </si>
  <si>
    <t xml:space="preserve">Boxa activa 
LD Systems                                                                         </t>
  </si>
  <si>
    <t xml:space="preserve">Boxa activa                                                                               </t>
  </si>
  <si>
    <t xml:space="preserve">LYNKSYS ACCES POINT DUAL                                                                  </t>
  </si>
  <si>
    <t>etaj2/230/111.72</t>
  </si>
  <si>
    <t xml:space="preserve">Videoproiector, tablă mobilă, reţea Wifi </t>
  </si>
  <si>
    <t>Proiector Epson</t>
  </si>
  <si>
    <t xml:space="preserve">Proiector Benq  </t>
  </si>
  <si>
    <t xml:space="preserve">Videoproiector şi proiector folie portabile, ecrane de proiecţie instalate </t>
  </si>
  <si>
    <t>Videoproiector Benq</t>
  </si>
  <si>
    <t xml:space="preserve">Videoproiector, ecrane de proiecţie instalate </t>
  </si>
  <si>
    <t>Subsol corp C/C06/113.51</t>
  </si>
  <si>
    <t>Videoproiector, 2 table 4x1m, reţea Wifi, sonorizare, aer condiționat</t>
  </si>
  <si>
    <t>Videoproiector rezoluție 1024x768, 2, 1 mixer,2 boxe active 200W</t>
  </si>
  <si>
    <t>Videoproiector rezoluție 1024x768, 2, 1 mixer,2 boxe active 200W,</t>
  </si>
  <si>
    <t>Subsol corp C/C07/136.73</t>
  </si>
  <si>
    <t>Et. 1., Corp C/ C227/62.64</t>
  </si>
  <si>
    <t>Tablă 5m X 1.2m,videoproiector, ecran de proiecție cu acționare manuală 3m X 2m,Wifi</t>
  </si>
  <si>
    <t>Videoproiector rezoluție 1024x768</t>
  </si>
  <si>
    <t>Et. 1., Corp C/ C230/60.01</t>
  </si>
  <si>
    <t>Et. 2., Copr C/ C430/ 48.75</t>
  </si>
  <si>
    <t>Et. 2., Copr C/ C431/ 58.21</t>
  </si>
  <si>
    <t>Et. 2., copr C/ C426 67.48</t>
  </si>
  <si>
    <t>Et. 3., corp C/C527/62.84</t>
  </si>
  <si>
    <t>Et. 3., corp C/ C530/ 60.01</t>
  </si>
  <si>
    <t>MS/1</t>
  </si>
  <si>
    <t>MS/2</t>
  </si>
  <si>
    <t xml:space="preserve">613047                  </t>
  </si>
  <si>
    <t xml:space="preserve">613281                  </t>
  </si>
  <si>
    <t xml:space="preserve">613284                  </t>
  </si>
  <si>
    <t xml:space="preserve">613285                  </t>
  </si>
  <si>
    <t xml:space="preserve">613286                  </t>
  </si>
  <si>
    <t xml:space="preserve">613691                  </t>
  </si>
  <si>
    <t>Aparat foto DSLR Canon</t>
  </si>
  <si>
    <t>Microscop trinocular Novex Eur</t>
  </si>
  <si>
    <t>HEPA filter762*1220*69</t>
  </si>
  <si>
    <t>MS/3</t>
  </si>
  <si>
    <t>MS/4</t>
  </si>
  <si>
    <t>MS/5</t>
  </si>
  <si>
    <t>Calculator</t>
  </si>
  <si>
    <t>501069/311</t>
  </si>
  <si>
    <t>MS/6</t>
  </si>
  <si>
    <t xml:space="preserve">Apple iPad 9.7                                                                            </t>
  </si>
  <si>
    <t xml:space="preserve">613216                  </t>
  </si>
  <si>
    <t xml:space="preserve">Tableta Samsung                                                                           </t>
  </si>
  <si>
    <t xml:space="preserve">613208                  </t>
  </si>
  <si>
    <t xml:space="preserve">Router wireless Linksys                                                                   </t>
  </si>
  <si>
    <t xml:space="preserve">613209                  </t>
  </si>
  <si>
    <t>MS/7</t>
  </si>
  <si>
    <t>MS/8</t>
  </si>
  <si>
    <t>Microscop transm.  electr.</t>
  </si>
  <si>
    <t>MS/9</t>
  </si>
  <si>
    <t xml:space="preserve">Reactor non-izoterm de plasmă (NITRION-10M) </t>
  </si>
  <si>
    <t>Sarcină artificială de radiofrecvenţe, surse de radiofrecvenţă</t>
  </si>
  <si>
    <t>MS/10</t>
  </si>
  <si>
    <t>113B,  7.6 mp</t>
  </si>
  <si>
    <t>MS/11</t>
  </si>
  <si>
    <t>215, 7.60 mp</t>
  </si>
  <si>
    <t>Calculator Alpis Platinix</t>
  </si>
  <si>
    <t xml:space="preserve">STATIE DE LIPIT </t>
  </si>
  <si>
    <t>Dulap</t>
  </si>
  <si>
    <t>Arhitectură peisageră, Floricultură, Arboricultură, Pedologie, Fitopatologie, Protecţia integrată a plantelor, Agrochimie, Pomicultură , Legumicultură  Cultura plantelor medicinale, Agrotehnică, Fitotehnie  Pomologie, Viticultură Oenologie, Ameliorarea plantelor horticole</t>
  </si>
  <si>
    <t>Motosapa Stihl HB 685.1</t>
  </si>
  <si>
    <t>500734</t>
  </si>
  <si>
    <t>Tractor ptr. tuns gazon Husqvarna TC 142</t>
  </si>
  <si>
    <t>500721</t>
  </si>
  <si>
    <t>Scarificator Stihl LB 540</t>
  </si>
  <si>
    <t>Masa de taiere ptr. Tractor Tuns Gazon Husqvarna T</t>
  </si>
  <si>
    <t>500722</t>
  </si>
  <si>
    <t xml:space="preserve">Husqvarna taiat gard viu                                                                  </t>
  </si>
  <si>
    <t xml:space="preserve">613062                  </t>
  </si>
  <si>
    <t xml:space="preserve">PROGR. IRIGATII+ELECTROVANE RAIN BIRD                                                     </t>
  </si>
  <si>
    <t xml:space="preserve">613363                  </t>
  </si>
  <si>
    <t>Aparat storcator fructe</t>
  </si>
  <si>
    <t>501072/308</t>
  </si>
  <si>
    <t>Notebook HP</t>
  </si>
  <si>
    <t>50173/C corp</t>
  </si>
  <si>
    <t>Scanner tip sammelweis</t>
  </si>
  <si>
    <t>501074/C corp</t>
  </si>
  <si>
    <t xml:space="preserve">Videoproiector Epson                                                       </t>
  </si>
  <si>
    <t>Aparat foto Sony</t>
  </si>
  <si>
    <t xml:space="preserve">Telefon mobil Xiaomi Redmi Note                                                           </t>
  </si>
  <si>
    <t>Baia vascizometrica</t>
  </si>
  <si>
    <t>501065/133</t>
  </si>
  <si>
    <t>Robot UR3</t>
  </si>
  <si>
    <t>Laborator Polimer</t>
  </si>
  <si>
    <t xml:space="preserve">Controller de temp. industrial                                                            </t>
  </si>
  <si>
    <t xml:space="preserve">M610290                  </t>
  </si>
  <si>
    <t>Proprietatile polimerilor si testarea lor, Tehnologii de prelucrare a materialelor plastice, Tehnologii de prelucrare a elastomerilor</t>
  </si>
  <si>
    <t xml:space="preserve">M610291                  </t>
  </si>
  <si>
    <t xml:space="preserve">M610292                  </t>
  </si>
  <si>
    <t xml:space="preserve">M610293                  </t>
  </si>
  <si>
    <t xml:space="preserve">Releu semiconductor SSR-402                                                               </t>
  </si>
  <si>
    <t xml:space="preserve">M610335                  </t>
  </si>
  <si>
    <t xml:space="preserve">M610336                  </t>
  </si>
  <si>
    <t xml:space="preserve">M610337                  </t>
  </si>
  <si>
    <t xml:space="preserve">M610338                  </t>
  </si>
  <si>
    <t xml:space="preserve">Microplate shaker PMS-1000i                                                               </t>
  </si>
  <si>
    <t xml:space="preserve">M610898                  </t>
  </si>
  <si>
    <t xml:space="preserve">Motor metalic cu cutie de viteze 25Dx52L mm 75: 1                                         </t>
  </si>
  <si>
    <t xml:space="preserve">M610288                  </t>
  </si>
  <si>
    <t xml:space="preserve">Simple High-power Motor Controller 24v23                                                  </t>
  </si>
  <si>
    <t xml:space="preserve">M610289                  </t>
  </si>
  <si>
    <t xml:space="preserve">CEAS COMP. ANALOG                                                                         </t>
  </si>
  <si>
    <t xml:space="preserve">M614312                  </t>
  </si>
  <si>
    <t xml:space="preserve">M614321                  </t>
  </si>
  <si>
    <t xml:space="preserve">POMPA DE VID                                                                              </t>
  </si>
  <si>
    <t xml:space="preserve">M614344                  </t>
  </si>
  <si>
    <t xml:space="preserve">Masina de injectie materiale                                                              </t>
  </si>
  <si>
    <t xml:space="preserve">M614405                  </t>
  </si>
  <si>
    <t xml:space="preserve">Frigider cu usa                                                                           </t>
  </si>
  <si>
    <t xml:space="preserve">M614485                  </t>
  </si>
  <si>
    <t xml:space="preserve">Convertizor de frecventa                                                                  </t>
  </si>
  <si>
    <t xml:space="preserve">M614501                  </t>
  </si>
  <si>
    <t xml:space="preserve">Corp suspendat                                                                            </t>
  </si>
  <si>
    <t xml:space="preserve">M614506                  </t>
  </si>
  <si>
    <t xml:space="preserve">Fiset metalic 4 polite                                                                    </t>
  </si>
  <si>
    <t xml:space="preserve">M614537                  </t>
  </si>
  <si>
    <t>Videoproiector Epson</t>
  </si>
  <si>
    <t>M501084</t>
  </si>
  <si>
    <t>Laborator Genetica</t>
  </si>
  <si>
    <t xml:space="preserve">Microbiologie,   Microinmultire, Genetica, </t>
  </si>
  <si>
    <t>500810/009</t>
  </si>
  <si>
    <t>Materiale de constructii, Geotehnica,</t>
  </si>
  <si>
    <t>500811/009</t>
  </si>
  <si>
    <t>500812/009</t>
  </si>
  <si>
    <t>500813/009</t>
  </si>
  <si>
    <t>500814/009</t>
  </si>
  <si>
    <t>500815/009</t>
  </si>
  <si>
    <t>500816/009</t>
  </si>
  <si>
    <t>500817/009</t>
  </si>
  <si>
    <t>500818/009</t>
  </si>
  <si>
    <t>500819/009</t>
  </si>
  <si>
    <t>500820/009</t>
  </si>
  <si>
    <t>500821/009</t>
  </si>
  <si>
    <t>500822/009</t>
  </si>
  <si>
    <t>500823/009</t>
  </si>
  <si>
    <t>500824/009</t>
  </si>
  <si>
    <t>500825/009</t>
  </si>
  <si>
    <t>500826/009</t>
  </si>
  <si>
    <t>500827/009</t>
  </si>
  <si>
    <t>500828/009</t>
  </si>
  <si>
    <t>500829/009</t>
  </si>
  <si>
    <t>500830/009</t>
  </si>
  <si>
    <t>500832/009</t>
  </si>
  <si>
    <t>500833/009</t>
  </si>
  <si>
    <t>500834/009</t>
  </si>
  <si>
    <t>500836/009</t>
  </si>
  <si>
    <t>500838/009</t>
  </si>
  <si>
    <t>500839/009</t>
  </si>
  <si>
    <t>500840/009</t>
  </si>
  <si>
    <t>500987/009</t>
  </si>
  <si>
    <t>500988/009</t>
  </si>
  <si>
    <t>610707/009</t>
  </si>
  <si>
    <t>610692/009</t>
  </si>
  <si>
    <t>610663/009</t>
  </si>
  <si>
    <t>610695/009</t>
  </si>
  <si>
    <t>610699/009</t>
  </si>
  <si>
    <t>610684/009</t>
  </si>
  <si>
    <t>610702/009</t>
  </si>
  <si>
    <t>610703/009</t>
  </si>
  <si>
    <t>610673/009</t>
  </si>
  <si>
    <t>610674/009</t>
  </si>
  <si>
    <t>610689/009</t>
  </si>
  <si>
    <t>610701/009</t>
  </si>
  <si>
    <t>610690/009</t>
  </si>
  <si>
    <t>610691/009</t>
  </si>
  <si>
    <t>610696/009</t>
  </si>
  <si>
    <t>610704/009</t>
  </si>
  <si>
    <t>610706/009</t>
  </si>
  <si>
    <t>610697/009</t>
  </si>
  <si>
    <t>610687/009</t>
  </si>
  <si>
    <t>610685/009</t>
  </si>
  <si>
    <t>610688/009</t>
  </si>
  <si>
    <t>610708/009</t>
  </si>
  <si>
    <t>610662/009</t>
  </si>
  <si>
    <t>610694/009</t>
  </si>
  <si>
    <t>610693/009.</t>
  </si>
  <si>
    <t>610698/009</t>
  </si>
  <si>
    <t>610686/009</t>
  </si>
  <si>
    <t>610675/009</t>
  </si>
  <si>
    <t>610676/009</t>
  </si>
  <si>
    <t>610677/009</t>
  </si>
  <si>
    <t>610678/009</t>
  </si>
  <si>
    <t>610679/009</t>
  </si>
  <si>
    <t>610680/009</t>
  </si>
  <si>
    <t>610681/009</t>
  </si>
  <si>
    <t>610682/009</t>
  </si>
  <si>
    <t>610683/009</t>
  </si>
  <si>
    <t>610664/009</t>
  </si>
  <si>
    <t>610665/009</t>
  </si>
  <si>
    <t>610666/009</t>
  </si>
  <si>
    <t>610667/009</t>
  </si>
  <si>
    <t>610668/009</t>
  </si>
  <si>
    <t>610669/009</t>
  </si>
  <si>
    <t>610670/009</t>
  </si>
  <si>
    <t>610671/009</t>
  </si>
  <si>
    <t>610672/009</t>
  </si>
  <si>
    <t>610705/009</t>
  </si>
  <si>
    <t>610700/009</t>
  </si>
  <si>
    <t>610710/009</t>
  </si>
  <si>
    <t>610709/009</t>
  </si>
  <si>
    <t>610657/009</t>
  </si>
  <si>
    <t>610655/009</t>
  </si>
  <si>
    <t>610656/009</t>
  </si>
  <si>
    <t>613287/009</t>
  </si>
  <si>
    <t>613663/009</t>
  </si>
  <si>
    <t>613664/009</t>
  </si>
  <si>
    <t>613665/009</t>
  </si>
  <si>
    <t>501062/009</t>
  </si>
  <si>
    <t>501075/007B</t>
  </si>
  <si>
    <t>501077/007B</t>
  </si>
  <si>
    <t>501079/007B</t>
  </si>
  <si>
    <t xml:space="preserve">Dulap montat pe perete                                                                       </t>
  </si>
  <si>
    <t>Spalator 2 cuve</t>
  </si>
  <si>
    <t>Scara 5 trepte</t>
  </si>
  <si>
    <t>Masa 1800x700x750</t>
  </si>
  <si>
    <t xml:space="preserve">Masa 4000x700x750                                                                         </t>
  </si>
  <si>
    <t>Dulap Locker</t>
  </si>
  <si>
    <t>Birou insiruit</t>
  </si>
  <si>
    <t>Birou insula</t>
  </si>
  <si>
    <t>Malaxor cu paletă pentru ciment, mortare, LABORATO</t>
  </si>
  <si>
    <t>Masa de Soc, JOLTING TABLE MODEL EL39-1150/01</t>
  </si>
  <si>
    <t>Aparat pentru determinarea duratei de lucrabilitat</t>
  </si>
  <si>
    <t>Echipament CBR testare in situ, In-situ CBR Test A</t>
  </si>
  <si>
    <t>Aparat Inel si Bila, Non-Automatic ring and ball a</t>
  </si>
  <si>
    <t>ETUVA 100L, CONVECTIE NATURALA</t>
  </si>
  <si>
    <t>BALANTA DIGITALA</t>
  </si>
  <si>
    <t>CADRU CIMENT 250/15KN DIGIT GR</t>
  </si>
  <si>
    <t>MALAXOR CAP.75KG BETON</t>
  </si>
  <si>
    <t>PRESA AUTOMATA 3000kN</t>
  </si>
  <si>
    <t>DISP DE INCOVOIERE BETON PRESA</t>
  </si>
  <si>
    <t>PRESA INTINDERE OTEL</t>
  </si>
  <si>
    <t>EXTENSOMETRU DIA 10..19 MM</t>
  </si>
  <si>
    <t>EXTENSOMETRU DIA 18...27 MM</t>
  </si>
  <si>
    <t>EXTENSOMETRU PLAT 25X10 MM</t>
  </si>
  <si>
    <t>EXTENSOMETRU DIA 4,5..11 MM</t>
  </si>
  <si>
    <t>APARAT IMPERMEABILITATE 3 PCT</t>
  </si>
  <si>
    <t>COMPRESOR VAS TAMPON 50L</t>
  </si>
  <si>
    <t>EDOMETRU</t>
  </si>
  <si>
    <t>APARAT FORFECARE DIRECT/REZID</t>
  </si>
  <si>
    <t>PLACA DIN.ZORN ZFG 3.0</t>
  </si>
  <si>
    <t>Set masina de sitat cu site granulometrice</t>
  </si>
  <si>
    <t>Aparat Los Angeles, MODEL TMA-1260, TESTMAK</t>
  </si>
  <si>
    <t>Aparat micro-DEVAL, MODEL TMA-1360 TESTMAK</t>
  </si>
  <si>
    <t>Aparat pentru determinarea aerului oclus</t>
  </si>
  <si>
    <t>Container apa cu temperature controlabila pt. past</t>
  </si>
  <si>
    <t>Set gratare cu fanta</t>
  </si>
  <si>
    <t>Echipament Triaxial automat testare in regim stati</t>
  </si>
  <si>
    <t>Containere de pastrare probe ciment in apa-cutie c</t>
  </si>
  <si>
    <t>Dulap climatic</t>
  </si>
  <si>
    <t>BETONOSCOP CU OSCILOSCOP</t>
  </si>
  <si>
    <t xml:space="preserve">Aparat casagrande                                                                         </t>
  </si>
  <si>
    <t xml:space="preserve">Aparatoare presa                                                                          </t>
  </si>
  <si>
    <t xml:space="preserve">Baie apa le chatelier                                                                     </t>
  </si>
  <si>
    <t xml:space="preserve">Carcasa protectie                                                                         </t>
  </si>
  <si>
    <t xml:space="preserve">Cel consoli+permea                                                                        </t>
  </si>
  <si>
    <t xml:space="preserve">Con tasare otel                                                                           </t>
  </si>
  <si>
    <t xml:space="preserve">Cutie forfecare                                                                           </t>
  </si>
  <si>
    <t xml:space="preserve">Cutit prelevare dia                                                                       </t>
  </si>
  <si>
    <t xml:space="preserve">Disp. incovoiere                                                                          </t>
  </si>
  <si>
    <t xml:space="preserve">Dispozotiv compresiune                                                                    </t>
  </si>
  <si>
    <t xml:space="preserve">Dist 126+50MM PT 100                                                                      </t>
  </si>
  <si>
    <t xml:space="preserve">Dop Dia 75 mm consolid                                                                    </t>
  </si>
  <si>
    <t xml:space="preserve">Imprimanta termica                                                                        </t>
  </si>
  <si>
    <t xml:space="preserve">Indicator 10*0.01 mm                                                                      </t>
  </si>
  <si>
    <t xml:space="preserve">Mai Dia 60MM                                                                              </t>
  </si>
  <si>
    <t xml:space="preserve">Mai proctor standard                                                                      </t>
  </si>
  <si>
    <t xml:space="preserve">Masa pt. 1 oedometru                                                                      </t>
  </si>
  <si>
    <t xml:space="preserve">Masa vibranta                                                                             </t>
  </si>
  <si>
    <t xml:space="preserve">Palnie umplere                                                                            </t>
  </si>
  <si>
    <t xml:space="preserve">Pedala actionare                                                                          </t>
  </si>
  <si>
    <t xml:space="preserve">Scula canelare                                                                            </t>
  </si>
  <si>
    <t xml:space="preserve">Set complet echiv                                                                         </t>
  </si>
  <si>
    <t xml:space="preserve">Set falci prindere                                                                        </t>
  </si>
  <si>
    <t xml:space="preserve">Set greutati                                                                              </t>
  </si>
  <si>
    <t xml:space="preserve">Termometru imersie                                                                        </t>
  </si>
  <si>
    <t xml:space="preserve">Tipar cubic plastic                                                                       </t>
  </si>
  <si>
    <t xml:space="preserve">Tipar le chatelier                                                                        </t>
  </si>
  <si>
    <t xml:space="preserve">Tipar proctor                                                                             </t>
  </si>
  <si>
    <t xml:space="preserve">Tub Panson                                                                                </t>
  </si>
  <si>
    <t xml:space="preserve">Sclerometru                                                                               </t>
  </si>
  <si>
    <t xml:space="preserve">Set picnometre sticla                                                                     </t>
  </si>
  <si>
    <t xml:space="preserve">Aparat Vicat                                                                              </t>
  </si>
  <si>
    <t xml:space="preserve">Balanta electronica                                                                       </t>
  </si>
  <si>
    <t xml:space="preserve">Tipare prismatice                                                                         </t>
  </si>
  <si>
    <t xml:space="preserve">APARAT DETERM. CONSIST. MORTAR                                                            </t>
  </si>
  <si>
    <t xml:space="preserve">CASETA CU 3 TIPARE                                                                        </t>
  </si>
  <si>
    <t xml:space="preserve">PALNIE VASCOZIMETRU MARSH                                                                 </t>
  </si>
  <si>
    <t>Robot</t>
  </si>
  <si>
    <t>Masa</t>
  </si>
  <si>
    <t>Pupitru</t>
  </si>
  <si>
    <t>Tejghea</t>
  </si>
  <si>
    <t xml:space="preserve">Masa 1500x700x780                                                                         </t>
  </si>
  <si>
    <t>Olteán-Péter Boróka</t>
  </si>
  <si>
    <t>Imecs Mária</t>
  </si>
  <si>
    <t>Tóth Orsolya</t>
  </si>
  <si>
    <t>Haschi András</t>
  </si>
  <si>
    <t xml:space="preserve">Artele spectacolului (coregrafie) </t>
  </si>
  <si>
    <t>Steinberg Cubase Pro 11 EDU</t>
  </si>
  <si>
    <t>KUF8056</t>
  </si>
  <si>
    <t>Steinberg Wavelab Pro 10 EDU</t>
  </si>
  <si>
    <t>KUF8057</t>
  </si>
  <si>
    <t>RA – acreditat</t>
  </si>
  <si>
    <t>A - Acreditat</t>
  </si>
  <si>
    <t>AP – Autorizat provizoriu</t>
  </si>
  <si>
    <t>RA-reacreditat</t>
  </si>
  <si>
    <t xml:space="preserve">RA-reacreditat </t>
  </si>
  <si>
    <t>Böjthe Alex</t>
  </si>
  <si>
    <t>Juhász Csilla</t>
  </si>
  <si>
    <t>Lakatos Mihály</t>
  </si>
  <si>
    <t>Nagy Vikor Oszkár</t>
  </si>
  <si>
    <t>Szilágyi Kornél</t>
  </si>
  <si>
    <t>Birta Zsuzsánna</t>
  </si>
  <si>
    <t>Lőrincz Annamária</t>
  </si>
  <si>
    <t>Elekes Zoltán</t>
  </si>
  <si>
    <t>Sere Andrea</t>
  </si>
  <si>
    <t>Szonda Szabolcs</t>
  </si>
  <si>
    <t>Facultatea de Ştiințe Tehnice și Umaniste Tg. Mureș</t>
  </si>
  <si>
    <t>Farmos Rudolf</t>
  </si>
  <si>
    <t>Hodgyai Norbert</t>
  </si>
  <si>
    <t>Barabás Blanka</t>
  </si>
  <si>
    <t>Máthé Nóra</t>
  </si>
  <si>
    <t>Lihat Ildikó</t>
  </si>
  <si>
    <t>Kovács Lóránt</t>
  </si>
  <si>
    <t>Gergely Gerő</t>
  </si>
  <si>
    <t>Pisák-Lukáts János</t>
  </si>
  <si>
    <t>Naghi Mirtill-Boglárka</t>
  </si>
  <si>
    <t>Barabás Andrea</t>
  </si>
  <si>
    <t>Cariera judiciara</t>
  </si>
  <si>
    <t>Media generală la admiter</t>
  </si>
  <si>
    <t>Raportul studenţilor înscrişi pe locuri fără taxă</t>
  </si>
  <si>
    <t xml:space="preserve">Media de absolvire şi media de licenţă pe universitate </t>
  </si>
  <si>
    <t>BSc</t>
  </si>
  <si>
    <t>MSc</t>
  </si>
  <si>
    <t>Bsc</t>
  </si>
  <si>
    <t>Msc</t>
  </si>
  <si>
    <t>FSEUI</t>
  </si>
  <si>
    <t>FSUI</t>
  </si>
  <si>
    <t>Promoția 2022</t>
  </si>
  <si>
    <t>Camera Panasonic S1 cu obiectiv 24-105</t>
  </si>
  <si>
    <t>UF2248</t>
  </si>
  <si>
    <t xml:space="preserve">614577-614581, </t>
  </si>
  <si>
    <t>614624</t>
  </si>
  <si>
    <t>Kit Robotica</t>
  </si>
  <si>
    <t>501144</t>
  </si>
  <si>
    <t>Calculator Core I5 16GB</t>
  </si>
  <si>
    <t>501092</t>
  </si>
  <si>
    <t>501093</t>
  </si>
  <si>
    <t>501094</t>
  </si>
  <si>
    <t>501095</t>
  </si>
  <si>
    <t>501096</t>
  </si>
  <si>
    <t>501097</t>
  </si>
  <si>
    <t>501098</t>
  </si>
  <si>
    <t>501099</t>
  </si>
  <si>
    <t>501100</t>
  </si>
  <si>
    <t>501101</t>
  </si>
  <si>
    <t>501102</t>
  </si>
  <si>
    <t>501103</t>
  </si>
  <si>
    <t>501104</t>
  </si>
  <si>
    <t>501105</t>
  </si>
  <si>
    <t>501106</t>
  </si>
  <si>
    <t xml:space="preserve">Foarfeca universala                                                                       </t>
  </si>
  <si>
    <t xml:space="preserve">M614626                  </t>
  </si>
  <si>
    <t xml:space="preserve">M614627                  </t>
  </si>
  <si>
    <t>AGITATOR MAGNETIC DIGITAL</t>
  </si>
  <si>
    <t>501163</t>
  </si>
  <si>
    <t xml:space="preserve">Aparat extractie 100/250                                                                  </t>
  </si>
  <si>
    <t xml:space="preserve">M614648                  </t>
  </si>
  <si>
    <t xml:space="preserve">M614649                  </t>
  </si>
  <si>
    <t xml:space="preserve">Aparat extractie 250/500                                                                  </t>
  </si>
  <si>
    <t xml:space="preserve">M614650                  </t>
  </si>
  <si>
    <t xml:space="preserve">M614651                  </t>
  </si>
  <si>
    <t>Sistem desktop Dell(21COP0027)</t>
  </si>
  <si>
    <t>501165</t>
  </si>
  <si>
    <t>Vascozimetru rotational</t>
  </si>
  <si>
    <t>501153</t>
  </si>
  <si>
    <t>LAPTOP DELL INSPIRON 5402</t>
  </si>
  <si>
    <t>501164</t>
  </si>
  <si>
    <t>PRUSA I3 3D PRINTER</t>
  </si>
  <si>
    <t>501161</t>
  </si>
  <si>
    <t>AGITATOR MAGNETIC</t>
  </si>
  <si>
    <t>501162</t>
  </si>
  <si>
    <t>Cooled incubator</t>
  </si>
  <si>
    <t xml:space="preserve">Foarfeca Altoit Stocker                                                                   </t>
  </si>
  <si>
    <t xml:space="preserve">M614633                  </t>
  </si>
  <si>
    <t xml:space="preserve">Masina de frezat CNC                                                                      </t>
  </si>
  <si>
    <t xml:space="preserve">M614631                  </t>
  </si>
  <si>
    <t>Spalator cu evalator</t>
  </si>
  <si>
    <t>501148</t>
  </si>
  <si>
    <t>Deshidrator Maurer</t>
  </si>
  <si>
    <t>501149</t>
  </si>
  <si>
    <t xml:space="preserve">Roaba Limer 100L                                                                          </t>
  </si>
  <si>
    <t xml:space="preserve">M614653                  </t>
  </si>
  <si>
    <t xml:space="preserve">M614654                  </t>
  </si>
  <si>
    <t>501112</t>
  </si>
  <si>
    <t>501113</t>
  </si>
  <si>
    <t>501114</t>
  </si>
  <si>
    <t>501115</t>
  </si>
  <si>
    <t>501116</t>
  </si>
  <si>
    <t>501118</t>
  </si>
  <si>
    <t>501119</t>
  </si>
  <si>
    <t>501120</t>
  </si>
  <si>
    <t>501121</t>
  </si>
  <si>
    <t>501122</t>
  </si>
  <si>
    <t>501123</t>
  </si>
  <si>
    <t>Cariere judiciare, Domeniul: Drept</t>
  </si>
  <si>
    <t>Anca Filipovici</t>
  </si>
  <si>
    <t>Baricz Ágnes</t>
  </si>
  <si>
    <t>Kiss Gergely Antal</t>
  </si>
  <si>
    <t>Ilyés Kinga</t>
  </si>
  <si>
    <t>Nagy Gellért</t>
  </si>
  <si>
    <t>Kelemen László</t>
  </si>
  <si>
    <t>Maly Róbert</t>
  </si>
  <si>
    <t>Schneider Tibor</t>
  </si>
  <si>
    <t>Nemes Gyula</t>
  </si>
  <si>
    <t>Bareith Tibor</t>
  </si>
  <si>
    <t>Geréb László</t>
  </si>
  <si>
    <t>Ferencz Angéla</t>
  </si>
  <si>
    <t>Ambrus Tünde</t>
  </si>
  <si>
    <t>Dávid Hunor</t>
  </si>
  <si>
    <t>Ilkei Klementina - Imelda</t>
  </si>
  <si>
    <t>Șef lucrări</t>
  </si>
  <si>
    <t>Osváth Ildikó</t>
  </si>
  <si>
    <t>Gagyi József</t>
  </si>
  <si>
    <t>Hamar  Mátyás-Ruben</t>
  </si>
  <si>
    <t>Kálmán Attila</t>
  </si>
  <si>
    <t>Daray Áron</t>
  </si>
  <si>
    <t>Tankó Gábor</t>
  </si>
  <si>
    <t>Suciu Romelia</t>
  </si>
  <si>
    <t>Iakab Martin</t>
  </si>
  <si>
    <t>Kovács András</t>
  </si>
  <si>
    <t>dr. Zoler Katalin</t>
  </si>
  <si>
    <t>Székely Árpád</t>
  </si>
  <si>
    <t>I+</t>
  </si>
  <si>
    <t>Carieră judiciară</t>
  </si>
  <si>
    <t>Total Universitate licenta</t>
  </si>
  <si>
    <t>Promoția 2023</t>
  </si>
  <si>
    <t>Coreografie</t>
  </si>
  <si>
    <t>Sport și performanță motrică</t>
  </si>
  <si>
    <r>
      <t xml:space="preserve">A – </t>
    </r>
    <r>
      <rPr>
        <sz val="11"/>
        <color theme="1"/>
        <rFont val="Cambria"/>
        <family val="1"/>
        <charset val="238"/>
        <scheme val="major"/>
      </rPr>
      <t>Acreditat</t>
    </r>
  </si>
  <si>
    <t>Facultatea de Ştiinţe ale Vieţii şi Sport</t>
  </si>
  <si>
    <t>de Științe ale Vieții și Sport</t>
  </si>
  <si>
    <t>Științe ale Vieții</t>
  </si>
  <si>
    <t>de Ştiinţe ale Vieții și Sport Sf. Gheorghe</t>
  </si>
  <si>
    <t xml:space="preserve">Vajda Mária Erzsébet </t>
  </si>
  <si>
    <t>Kocsis Loránd</t>
  </si>
  <si>
    <t>Novák Pálma Rozália</t>
  </si>
  <si>
    <t>conferențiar universitar</t>
  </si>
  <si>
    <t>Dánél Edit-Mária</t>
  </si>
  <si>
    <t>Gál Szilvia</t>
  </si>
  <si>
    <t>Marton Andrea</t>
  </si>
  <si>
    <t>Molnár Szilárd-Emanuel</t>
  </si>
  <si>
    <t>Sturtzu Maria-Lucreția</t>
  </si>
  <si>
    <t>Tófalvi Melinda Mária</t>
  </si>
  <si>
    <t>Korodi Szilamér</t>
  </si>
  <si>
    <t>Fikó Róbert</t>
  </si>
  <si>
    <t>Karácsony Péter</t>
  </si>
  <si>
    <t>Koncsag Tamás</t>
  </si>
  <si>
    <t>Miklós Edit</t>
  </si>
  <si>
    <t>Laczkó Rita</t>
  </si>
  <si>
    <t>Bakk Ágnes Karolina</t>
  </si>
  <si>
    <t>Janisch Attila</t>
  </si>
  <si>
    <t>Márton László</t>
  </si>
  <si>
    <t>Muresan Alice</t>
  </si>
  <si>
    <t>Szabó András</t>
  </si>
  <si>
    <t>nu este cazul</t>
  </si>
  <si>
    <t>FSVS</t>
  </si>
  <si>
    <t>Agricultură</t>
  </si>
  <si>
    <t>Silvicultură</t>
  </si>
  <si>
    <t>Educație fizică și sportivă</t>
  </si>
  <si>
    <t>de Ştiinţe ale Vieții și Sport</t>
  </si>
  <si>
    <t>Vieții  și Sport</t>
  </si>
  <si>
    <t>Promoția 2024</t>
  </si>
  <si>
    <t>de Ştiinţe ale Vieții și Sport din Sfântu Gheorghe</t>
  </si>
  <si>
    <r>
      <t>Ustensile metalice de laborator:</t>
    </r>
    <r>
      <rPr>
        <sz val="11"/>
        <rFont val="Cambria"/>
        <family val="1"/>
        <charset val="238"/>
        <scheme val="major"/>
      </rPr>
      <t xml:space="preserve">  Triunghi de sârmă; 2 buc. Trepied; 3buc. Sită din sârmă; 2 buc. Arzător Bunsen; Lingură pt. reactivi/Spatulă dublă/Micro spatulă pt.pulberi; 10 buc. Pensetă pt. uz lab. cu vârf ascuţit; 2 buc. Pensetă cu vârf îndoit f. rotundă; 2 buc. Pensetă cu vârf îndoit f. dreptunghiulară; 2 buc. Cleşte pt. creuzet; 9 buc. Suport ansă de însămânţare; Anse de însămânţare; Suport pt. cutii Petri; Pensetă dreaptă ROTH 300mm 2 buc.; Pensetă ROTH 5 buc.; Pensetă DUMONT 5 buc.</t>
    </r>
  </si>
  <si>
    <r>
      <rPr>
        <b/>
        <sz val="11"/>
        <rFont val="Cambria"/>
        <family val="1"/>
        <charset val="238"/>
        <scheme val="major"/>
      </rPr>
      <t>Ustensile metalice de laborator:</t>
    </r>
    <r>
      <rPr>
        <sz val="11"/>
        <rFont val="Cambria"/>
        <family val="1"/>
        <charset val="238"/>
        <scheme val="major"/>
      </rPr>
      <t xml:space="preserve"> 2 buc.Stativ, cu talpă dreptunghiulară, cu bară; 2 buc. Stativ, cu talpă triunghiulară, cu bară; 10 buc. mufă dublă ; 5 buc. Clemă pt. balon; 5 buc. Clemă universal; 7 buc. Clemă de biuretă, cu mufă; 3 buc. Inel de filtrare; 3 buc. Triunghi de sârmă; 3 buc. Trepied; 3 buc. Sită din sârmă; 1 buc. Suport de înâlţime reglabilă; 3 buc. Arzător Bunsen; Lingură pt. reactivi/Spatulă dublă/Micro spatulă pt.pulberi; 3 buc. Clemă Mohr</t>
    </r>
  </si>
  <si>
    <r>
      <t>Ustensile metalice de laborator:</t>
    </r>
    <r>
      <rPr>
        <sz val="11"/>
        <rFont val="Cambria"/>
        <family val="1"/>
        <charset val="238"/>
        <scheme val="major"/>
      </rPr>
      <t xml:space="preserve"> 2 buc.Stativ, cu talpă dreptunghiulară, cu bară;; 2 buc. Clemă pt. balon; 2 buc. Clemă universal; 3 buc. Inel de filtrare; 2 buc. Triunghi de sârmă; 2 buc. Trepied; 2 buc. Sită din sârmă; 2 buc. Arzător Bunsen; Lingură pt. reactivi/Spatulă dublă/Micro spatulă pt.pulberi</t>
    </r>
  </si>
  <si>
    <r>
      <t xml:space="preserve">Ustensile de laborator din sticlă, porţelan şi cuarţ: </t>
    </r>
    <r>
      <rPr>
        <sz val="11"/>
        <rFont val="Cambria"/>
        <family val="1"/>
        <charset val="238"/>
        <scheme val="major"/>
      </rPr>
      <t xml:space="preserve">1 buc. Exicator, Pipete gradate 2ml,5ml,10ml; 2 buc. Pipetă bulă,5ml,10ml,25ml,; 10 buc. Cilindru gradat 5ml,10ml,25ml,50ml,100ml,1000ml; 10 buc. Baloane cotate 200ml; 2 buc. Mojar+pistil din porţelan; 20 buc. Pahare cilindrice Berzelius </t>
    </r>
  </si>
  <si>
    <r>
      <t xml:space="preserve">Reflector pt. Studio - </t>
    </r>
    <r>
      <rPr>
        <i/>
        <sz val="11"/>
        <rFont val="Cambria"/>
        <family val="1"/>
        <charset val="238"/>
        <scheme val="major"/>
      </rPr>
      <t>Balogh szett</t>
    </r>
  </si>
  <si>
    <t xml:space="preserve">Monitor 32" Dell Curbat </t>
  </si>
  <si>
    <t>KUF30906</t>
  </si>
  <si>
    <t>Mac Studio M1 Ultra</t>
  </si>
  <si>
    <t>KUF3116</t>
  </si>
  <si>
    <r>
      <t>Reflector pt. Studio -</t>
    </r>
    <r>
      <rPr>
        <i/>
        <sz val="11"/>
        <rFont val="Cambria"/>
        <family val="1"/>
        <charset val="238"/>
        <scheme val="major"/>
      </rPr>
      <t xml:space="preserve"> Balogh szett</t>
    </r>
  </si>
  <si>
    <r>
      <t xml:space="preserve">Proiector Filmgear 120W Fresnel - </t>
    </r>
    <r>
      <rPr>
        <i/>
        <sz val="11"/>
        <rFont val="Cambria"/>
        <family val="1"/>
        <charset val="238"/>
        <scheme val="major"/>
      </rPr>
      <t>HM1 - reflektor</t>
    </r>
  </si>
  <si>
    <r>
      <t xml:space="preserve">Sistem de comunicare </t>
    </r>
    <r>
      <rPr>
        <i/>
        <sz val="11"/>
        <rFont val="Cambria"/>
        <family val="1"/>
        <charset val="238"/>
        <scheme val="major"/>
      </rPr>
      <t xml:space="preserve"> - új Data Video</t>
    </r>
  </si>
  <si>
    <r>
      <t xml:space="preserve">Stativ Fenix Elv-100/3 - </t>
    </r>
    <r>
      <rPr>
        <i/>
        <sz val="11"/>
        <rFont val="Cambria"/>
        <family val="1"/>
        <charset val="238"/>
        <scheme val="major"/>
      </rPr>
      <t>HMI állvány</t>
    </r>
  </si>
  <si>
    <t>Camera video 4K SONY FX6</t>
  </si>
  <si>
    <t>UFPNR2001</t>
  </si>
  <si>
    <t>Monitor profesional Atomos Ninja V Pro Kit</t>
  </si>
  <si>
    <t>UFPNR2002</t>
  </si>
  <si>
    <t>UFPNR2003</t>
  </si>
  <si>
    <t xml:space="preserve">Transmitator receptor video Hollyland Mars 4K </t>
  </si>
  <si>
    <t>UFPNR2004</t>
  </si>
  <si>
    <t>UFPNR2005</t>
  </si>
  <si>
    <t>Set obiective cinema Samyang SONY E MF 14/24/35/50/85/135 MK2 EF"</t>
  </si>
  <si>
    <t>UFPNR2006</t>
  </si>
  <si>
    <t>Cameră 6K Blackmagic 6K Pro - CINECAMPOCHDEF06P"</t>
  </si>
  <si>
    <t>UFPNR2007</t>
  </si>
  <si>
    <t xml:space="preserve">Set obiective cinema Samyang SONY E MF 14/24/35/50/85/135 MK2 EF" </t>
  </si>
  <si>
    <t>UFPNR2008</t>
  </si>
  <si>
    <t>Sistem stativ camera Sachtler FLOWTECH 75 ACE XL SYSTEM</t>
  </si>
  <si>
    <t>UFPNR2009</t>
  </si>
  <si>
    <t>UFPNR2010</t>
  </si>
  <si>
    <t>Recorder sunet Zoom F6 recorder + geanta</t>
  </si>
  <si>
    <t>UFPNR2011</t>
  </si>
  <si>
    <t>UFPNR2012</t>
  </si>
  <si>
    <t>Microfon shotgun Sennheiser MKH 416-P48U3</t>
  </si>
  <si>
    <t>UFPNR2013</t>
  </si>
  <si>
    <t>UFPNR2014</t>
  </si>
  <si>
    <t>Transmitter si reciever microf Sennheiser	EW 122P G4 A-Band</t>
  </si>
  <si>
    <t>UFPNR2015</t>
  </si>
  <si>
    <t>UFPNR2016</t>
  </si>
  <si>
    <t>UFPNR2017</t>
  </si>
  <si>
    <t>UFPNR2018</t>
  </si>
  <si>
    <t>UFPNR2019</t>
  </si>
  <si>
    <t>Sennheiser ew500-G4 BOOM G XLR transmitter-receptor</t>
  </si>
  <si>
    <t>UFPNR2021</t>
  </si>
  <si>
    <t>Convertor AD/DA / Sennheiser ew500-G4 BOOM G XLR transmitter-receptor</t>
  </si>
  <si>
    <t>UFPNR2064</t>
  </si>
  <si>
    <t>Monitor de studio 	GENELEC	8040</t>
  </si>
  <si>
    <t>UFPNR2023</t>
  </si>
  <si>
    <t>UFPNR2024</t>
  </si>
  <si>
    <t>UFPNR2025</t>
  </si>
  <si>
    <t>Monitor de studio GENELEC	8040</t>
  </si>
  <si>
    <t>UFPNR2026</t>
  </si>
  <si>
    <t>Compresor studio	WES	Audio Beta 76</t>
  </si>
  <si>
    <t>UFPNR2027</t>
  </si>
  <si>
    <t>UFPNR2028</t>
  </si>
  <si>
    <t>Channel tube	Warm Audio	WA-2A</t>
  </si>
  <si>
    <t>UFPNR2029</t>
  </si>
  <si>
    <t>UFPNR2030</t>
  </si>
  <si>
    <t>Microfon studio	Neumann	U87 Ai studio set mic</t>
  </si>
  <si>
    <t>UFPNR2031</t>
  </si>
  <si>
    <t>EQ stereo de mare precizie	Manley	Massive Passive Mastering</t>
  </si>
  <si>
    <t>UFPNR2032</t>
  </si>
  <si>
    <t>Compresor analogic	SSL	BUS+ mastering compressor</t>
  </si>
  <si>
    <t>UFPNR2033</t>
  </si>
  <si>
    <t>Mixer digital	Allen &amp; Heath	SQ5</t>
  </si>
  <si>
    <t>UFPNR2034</t>
  </si>
  <si>
    <t>Stage box – Rack audio	Allen &amp; Heath	DX168/X</t>
  </si>
  <si>
    <t>UFPNR2035</t>
  </si>
  <si>
    <t>Microfon condensator	AKG	C414 XLII Stereo Set</t>
  </si>
  <si>
    <t>UFPNR2036</t>
  </si>
  <si>
    <t>Monitor 	BenQ	SW321C</t>
  </si>
  <si>
    <t>UFPNR2037</t>
  </si>
  <si>
    <t>Statie de intrare/ iesire SDI și HDMI	BlackMagic Design	"UltraStudio 4K Mini</t>
  </si>
  <si>
    <t>UFPNR2038</t>
  </si>
  <si>
    <t>Card PCIE	Blackmagic Design	"DeckLink 4K Extreme 12G</t>
  </si>
  <si>
    <t>UFPNR2039</t>
  </si>
  <si>
    <t>Lampă moving head LED	 Varytec	Hero Wash 300 FC</t>
  </si>
  <si>
    <t>UFPNR2040</t>
  </si>
  <si>
    <t>UFPNR2041</t>
  </si>
  <si>
    <t>UFPNR2042</t>
  </si>
  <si>
    <t>UFPNR2043</t>
  </si>
  <si>
    <t>UFPNR2044</t>
  </si>
  <si>
    <t>Stage box	 Allen &amp; Heath	DX168/X</t>
  </si>
  <si>
    <t>UFPNR2045</t>
  </si>
  <si>
    <t>Sistem de conferință	 Logitech	960-001057</t>
  </si>
  <si>
    <t>UFPNR2046</t>
  </si>
  <si>
    <t>Pupitru de mixare video	 Blackmagic Design	"Atem Mini Extreme ISO</t>
  </si>
  <si>
    <t>UFPNR2047</t>
  </si>
  <si>
    <t>Cameră 360 cu senzori	Insta360	ONE RS 1-inch</t>
  </si>
  <si>
    <t>UFPNR2048</t>
  </si>
  <si>
    <t>Proiector ultra short 	OPTOMA	EH330UST</t>
  </si>
  <si>
    <t>UFPNR2050</t>
  </si>
  <si>
    <t>UFPNR2051</t>
  </si>
  <si>
    <t>Stabilizator	 Zhiyun	Tech Crane 3S Pro Stabilizator</t>
  </si>
  <si>
    <t>UFPNR2052</t>
  </si>
  <si>
    <t>Lampă LED 	Nanlite	Forza 720B</t>
  </si>
  <si>
    <t>UFPNR2053</t>
  </si>
  <si>
    <t>UFPNR2054</t>
  </si>
  <si>
    <t>Baterie 	NANLITE	BT-V-26V230</t>
  </si>
  <si>
    <t>UFPNR2055</t>
  </si>
  <si>
    <t>UFPNR2056</t>
  </si>
  <si>
    <t>Lampa Led	 Nanlite	Forza 300B - 12-2037</t>
  </si>
  <si>
    <t>UFPNR2057</t>
  </si>
  <si>
    <t>UFPNR2058</t>
  </si>
  <si>
    <t>UFPNR2059</t>
  </si>
  <si>
    <t>UFPNR2060</t>
  </si>
  <si>
    <t>Stativ lampa wind-up	Manfrotto	087NWB Wind Up Bk</t>
  </si>
  <si>
    <t>UFPNR2061</t>
  </si>
  <si>
    <t>Panou LED	 Aputure	Nova P600c</t>
  </si>
  <si>
    <t>UFPNR2062</t>
  </si>
  <si>
    <t>UFPNR2063</t>
  </si>
  <si>
    <t xml:space="preserve">Platformă doorway dolly	Proaim Quad Super Bazooka Film Camera </t>
  </si>
  <si>
    <t>UFPNR2065</t>
  </si>
  <si>
    <t xml:space="preserve">Sine drepte pentru platforma dolly	Proaim	Stream 16ft Heavy-duty </t>
  </si>
  <si>
    <t>UFPNR2066</t>
  </si>
  <si>
    <t>Sine drepte pentru platforma dolly	Proaim	Stream 16ft Heavy-duty</t>
  </si>
  <si>
    <t>UFPNR2020</t>
  </si>
  <si>
    <t>2024/01</t>
  </si>
  <si>
    <t>Proiector Panasonix DZ 770</t>
  </si>
  <si>
    <t>Proiector ultra short OPTOMA EH330UST</t>
  </si>
  <si>
    <t>UFPNR2049</t>
  </si>
  <si>
    <t xml:space="preserve">LUXMETRU DIGITAL                                                                          </t>
  </si>
  <si>
    <t xml:space="preserve">M614690                  </t>
  </si>
  <si>
    <t xml:space="preserve">M614699                  </t>
  </si>
  <si>
    <t xml:space="preserve">M614700                  </t>
  </si>
  <si>
    <t xml:space="preserve">M614701                  </t>
  </si>
  <si>
    <t xml:space="preserve">FRIGIDER MINIBAR STARCREST                                                                </t>
  </si>
  <si>
    <t xml:space="preserve">M614715                  </t>
  </si>
  <si>
    <t xml:space="preserve">SCARA ALUMINIU 5 TREPTE                                                                   </t>
  </si>
  <si>
    <t xml:space="preserve">M614716                  </t>
  </si>
  <si>
    <t xml:space="preserve">TESTER DE SOL                                                                             </t>
  </si>
  <si>
    <t xml:space="preserve">M614729                  </t>
  </si>
  <si>
    <t xml:space="preserve">M614730                  </t>
  </si>
  <si>
    <t xml:space="preserve">CANTAR ELECTRIC                                                                           </t>
  </si>
  <si>
    <t xml:space="preserve">M614734                  </t>
  </si>
  <si>
    <t xml:space="preserve">FIERBATOR PHILIPS                                                                         </t>
  </si>
  <si>
    <t xml:space="preserve">M614751                  </t>
  </si>
  <si>
    <t xml:space="preserve">TELEMETRU LASER NIKON FORESTRY                                                            </t>
  </si>
  <si>
    <t xml:space="preserve">M614752                  </t>
  </si>
  <si>
    <t xml:space="preserve">LOGITECH PRESENTER                                                                        </t>
  </si>
  <si>
    <t xml:space="preserve">M614770                  </t>
  </si>
  <si>
    <t>ARBOR SONIC 3D</t>
  </si>
  <si>
    <t>PNRRMV0080</t>
  </si>
  <si>
    <t>APARATURA MODEL. 3D</t>
  </si>
  <si>
    <t>PNRRMV0068</t>
  </si>
  <si>
    <t>DENDROMETRU DIGITAL (10 buc)</t>
  </si>
  <si>
    <t>PNRRMV0069-0078</t>
  </si>
  <si>
    <t xml:space="preserve">STANLEY D251 COMPRESOR                                                                    </t>
  </si>
  <si>
    <t xml:space="preserve">M614733                  </t>
  </si>
  <si>
    <t xml:space="preserve">CUTIE GHEATA CARBONICA                                                                    </t>
  </si>
  <si>
    <t xml:space="preserve">M614787                  </t>
  </si>
  <si>
    <t xml:space="preserve">UMIDIFICATOR AER                                                                          </t>
  </si>
  <si>
    <t xml:space="preserve">M615042                  </t>
  </si>
  <si>
    <t>M614404</t>
  </si>
  <si>
    <t>M614460</t>
  </si>
  <si>
    <t xml:space="preserve">M614499   </t>
  </si>
  <si>
    <t>M614503</t>
  </si>
  <si>
    <t>M614504</t>
  </si>
  <si>
    <t xml:space="preserve">7 STAGE AIR PURIFICATION                                                                  </t>
  </si>
  <si>
    <t xml:space="preserve">M614775                  </t>
  </si>
  <si>
    <t xml:space="preserve">M614776                  </t>
  </si>
  <si>
    <t xml:space="preserve">M614777                  </t>
  </si>
  <si>
    <t xml:space="preserve">OALA SUB PRESIUNE BERLIN                                                                  </t>
  </si>
  <si>
    <t xml:space="preserve">M614962                  </t>
  </si>
  <si>
    <t xml:space="preserve">OALA INOX SUB PRESIUNE 14 L                                                               </t>
  </si>
  <si>
    <t xml:space="preserve">M614963                  </t>
  </si>
  <si>
    <t xml:space="preserve">BALANTA PRECIZIE EHA                                                                      </t>
  </si>
  <si>
    <t xml:space="preserve">M614816                  </t>
  </si>
  <si>
    <t>M614505</t>
  </si>
  <si>
    <t xml:space="preserve">MASINA DE GAURIT CU PERCUTIE                                                              </t>
  </si>
  <si>
    <t xml:space="preserve">M614783                  </t>
  </si>
  <si>
    <t xml:space="preserve">STANL COMPRESOR                                                                           </t>
  </si>
  <si>
    <t xml:space="preserve">M614789                  </t>
  </si>
  <si>
    <t>Facultatea de Științe ale Vieții și Sport Sfântu Gheorghe.</t>
  </si>
  <si>
    <t>Laborator de Fitopatologie, Entomologie și Protecția integrată a plantelor</t>
  </si>
  <si>
    <t>Parter, Sala A004, 62,71m2</t>
  </si>
  <si>
    <t xml:space="preserve">Lame microscop </t>
  </si>
  <si>
    <t>Entomologie I, II, Fitopatologie I, II, Protecţia integrată a plantelor</t>
  </si>
  <si>
    <t xml:space="preserve">Lamele microscop </t>
  </si>
  <si>
    <t xml:space="preserve">Tuburi de tip Eppendorf </t>
  </si>
  <si>
    <t>Facultatea de Științe ale Vieții și Sport Sfântu Gheorghe</t>
  </si>
  <si>
    <t>Laborator de Pedologie Meteorologie, Climatologie, de Stațiuni forestiere</t>
  </si>
  <si>
    <t>Parter, Sala A008, 61,76 m2</t>
  </si>
  <si>
    <t>Cuib de încălzire cu termostat reglabil (pentru balon de 1000 ml) RAYPA model XC 1000</t>
  </si>
  <si>
    <t xml:space="preserve">HI 98331 SOIL TEST   </t>
  </si>
  <si>
    <t>Stativ pentru sonde de sol și aparatură specifică</t>
  </si>
  <si>
    <t>Stativ și lăzi pentru monoliți de sol</t>
  </si>
  <si>
    <t>Umidometru sol portabil swm500</t>
  </si>
  <si>
    <t xml:space="preserve">Termometru digital FEMSTEKKER </t>
  </si>
  <si>
    <t>Parter, Sala A009, 62,89 m2</t>
  </si>
  <si>
    <t>Chimie generală, Biochimie, Agrochimie I, II</t>
  </si>
  <si>
    <t>Sistem de neutralizare acizi model Behrosog 3</t>
  </si>
  <si>
    <t>Sistem de digestie Behr K8</t>
  </si>
  <si>
    <t>Uscător de păr</t>
  </si>
  <si>
    <t xml:space="preserve">Aparat extractie 100/250    </t>
  </si>
  <si>
    <t xml:space="preserve">Aparat extractie 250/500        </t>
  </si>
  <si>
    <t>oala presiune 7 L</t>
  </si>
  <si>
    <t>614820 b</t>
  </si>
  <si>
    <t>Pipeta MicroPette 2-20</t>
  </si>
  <si>
    <t>614821 b</t>
  </si>
  <si>
    <t>Pipeta MicroPette 20-200</t>
  </si>
  <si>
    <t>614817 b</t>
  </si>
  <si>
    <t>Pipeta MicroPette 200-1000</t>
  </si>
  <si>
    <t>614818 b</t>
  </si>
  <si>
    <t>Pipeta MicroPette 1000-5000</t>
  </si>
  <si>
    <t>614819 b</t>
  </si>
  <si>
    <t>Aparat de curățare cu ultrasunete</t>
  </si>
  <si>
    <t>Kit titrator TITROLINE 5000</t>
  </si>
  <si>
    <t>Polarimetru POL-X BENCH-TOP DI</t>
  </si>
  <si>
    <t>Rotaevap. DLAB+VACUM MET+POMPA</t>
  </si>
  <si>
    <t xml:space="preserve">Distilator JP SELECTA R4 RESER </t>
  </si>
  <si>
    <t>Laborator de Îmbunătățiri funciare, Ameliorații silvice și Corectarea torenților</t>
  </si>
  <si>
    <t>Parter, Sala A010, 61,90 m2</t>
  </si>
  <si>
    <t>Îmbunătățiri funciare; Ameliorații silvice, Corectarea torenților</t>
  </si>
  <si>
    <t>Baie de curățare cu ultrasunete</t>
  </si>
  <si>
    <t>Laborator de Botanică, Fiziologia plantelor, Fitogeografie şi Fitosociogie</t>
  </si>
  <si>
    <t>Parter, Sala A011, 60,90 m2</t>
  </si>
  <si>
    <t>Botanică I, II, Fiziologia plantelor, Fitogeografie și fitosociologie</t>
  </si>
  <si>
    <t>Lamele microscop</t>
  </si>
  <si>
    <t>Vase de germinație tip Linhardt (20 set cu 30 buc/set)</t>
  </si>
  <si>
    <t>Mojar cu smalț ENERGO-METR 700ml prevăzut cu pistil</t>
  </si>
  <si>
    <t xml:space="preserve">Laminator </t>
  </si>
  <si>
    <t>Aparat de măsurare dioxid de carbon</t>
  </si>
  <si>
    <t>FOTOMETRU CU SENSOR CUANTIV PA</t>
  </si>
  <si>
    <t>Pipeta MicroPette 0.5-10</t>
  </si>
  <si>
    <t>614820 c</t>
  </si>
  <si>
    <t>614821 c</t>
  </si>
  <si>
    <t>614817 c</t>
  </si>
  <si>
    <t>614818 c</t>
  </si>
  <si>
    <t>614819 c</t>
  </si>
  <si>
    <t>Laborator de Producerea și păstrarea furajelor, de Împăduriri și Amenajarea pădurilor</t>
  </si>
  <si>
    <t>Sala B503
Etaj I, Sala A103, 60,89 m2</t>
  </si>
  <si>
    <t>Cultura pajiștilor și plantelor furajere I, II, Împăduriri I, II, Amenajarea pădurilor I, II</t>
  </si>
  <si>
    <t xml:space="preserve">Lada frigorifica Arctic O23+, 230 L    </t>
  </si>
  <si>
    <t>Balanță tehnică 50kg (tip câlig) KERN-model CH50K50</t>
  </si>
  <si>
    <t>Balanță tehnică 3kg KERN-model EMB 3000-1</t>
  </si>
  <si>
    <t>Microscoape biologic OPTICA B-159</t>
  </si>
  <si>
    <t xml:space="preserve">Lupă manuală </t>
  </si>
  <si>
    <t>Vase de germinație tip Linhardt (set 30 buc/set)</t>
  </si>
  <si>
    <t>Facultatea de Științe ale Vieții și Sport Sf. Gheorghe</t>
  </si>
  <si>
    <t>Laborator de Management şi Marketing</t>
  </si>
  <si>
    <t>Etaj I, Sala A104, 44,72 m2</t>
  </si>
  <si>
    <t>Management, Marketing, Economie rurală, Economie agrară, Drept și legislație, Consultanță agricolă, Măsuri de finanțare pentru agricultură, Management forestier, Comerțul produselor forestiere, Administrație silvică</t>
  </si>
  <si>
    <t>Laborator de Agrotehnică și Irigarea culturilor, de Ecologie şi protecţia mediului, de Conservarea biodiversității şi arii protejate</t>
  </si>
  <si>
    <t>Etaj I, Sala A106,  60,04 m2</t>
  </si>
  <si>
    <t>Agrotehnică I, II, Irigarea culturilor, Herbologie și managementul Agrotehnică și Irigarea culturilor, Ecologie şi protecţia mediului, Conservarea biodiversității şi arii protejate</t>
  </si>
  <si>
    <t>Balanță tehnică 1kg KERN-model PCB 1000-2</t>
  </si>
  <si>
    <t>Mașină de sitat cu site pentru sitare uscată</t>
  </si>
  <si>
    <t>Lupe manuale</t>
  </si>
  <si>
    <t>Umidometru sol WAGTECH</t>
  </si>
  <si>
    <t>Laborator de Informatică, Topografie și cadastru funciar, de Teledetecție și fotogrametrie, de Tehnică experimentală, Drumuri forestiere, Arhitectura peisajului</t>
  </si>
  <si>
    <t>Etaj I, Sala A107,  52,75 m2</t>
  </si>
  <si>
    <t>Matematică, Informatică, Topografie și cadastru funciar, Tehnică experimentală, Teledetecție și fotogrametrie</t>
  </si>
  <si>
    <t>Tastatură 17 buc.</t>
  </si>
  <si>
    <t>Mouse 17 buc.</t>
  </si>
  <si>
    <t xml:space="preserve">GPS Datalogger </t>
  </si>
  <si>
    <t>Laborator de genetică și ameliorarea plantelor, de Faună cinegetică și salmonicolă</t>
  </si>
  <si>
    <t>Etaj I, Sala A108, 60,90 m2</t>
  </si>
  <si>
    <t>Ameliorarea plantelor, Faună cinegetică și salmonicolă, Management cinegetic și salmonicol, Tehnici de evaluare a vânatului, Creșterea intensivă a salmonizilor, Amenajarea fondurilor de vânătoare</t>
  </si>
  <si>
    <t xml:space="preserve">Aparat electroforeză </t>
  </si>
  <si>
    <t>Sterilizator instrumente profesional model-LUX 226</t>
  </si>
  <si>
    <t>Lampă de gaz</t>
  </si>
  <si>
    <t>Lame și lamele de microscop</t>
  </si>
  <si>
    <t>Vase de germinație tip Linhard</t>
  </si>
  <si>
    <t>STAND DE SUSTINERE HOTA CU FLU</t>
  </si>
  <si>
    <t>AGE tank</t>
  </si>
  <si>
    <t>Tápegység elektroforézis</t>
  </si>
  <si>
    <t>Scaun înalt laborator</t>
  </si>
  <si>
    <t>614820 a</t>
  </si>
  <si>
    <t>614821 a</t>
  </si>
  <si>
    <t>614817 a</t>
  </si>
  <si>
    <t>614818 a</t>
  </si>
  <si>
    <t>614819 a</t>
  </si>
  <si>
    <t>SIS ELECTROPH. OMNIPAGE VERTICAL</t>
  </si>
  <si>
    <t>MICROSCOP TRIN. DIGITAL CU CAM.</t>
  </si>
  <si>
    <t>PCR THERMO CYCLER DLAB TC1000S</t>
  </si>
  <si>
    <t>MINI CENTRIFUGA D2012</t>
  </si>
  <si>
    <t>Laborator de Tehnologii horticole I (Legumicultură, Pomicultură), de Dendrologie</t>
  </si>
  <si>
    <t>Etaj II, Sala A202, 61,46 m2</t>
  </si>
  <si>
    <t>Legumicultură, Pomicultură, Dendrologie I, II, Cercetarea în silvicultură, Monitoring forestier</t>
  </si>
  <si>
    <t>Vase de germinație tip Linhardt (10 buc/set)</t>
  </si>
  <si>
    <t>Altimetru digital</t>
  </si>
  <si>
    <t>Binoclu 10x42</t>
  </si>
  <si>
    <t xml:space="preserve">Multimetru digital </t>
  </si>
  <si>
    <t>Flipchart whiteboard magnetic</t>
  </si>
  <si>
    <t>Laborator de Tehnologii horticole II (Viticultură şi Oenologie), de Dendrometrie</t>
  </si>
  <si>
    <t>Etaj II, Sala A203, 60,94 m2</t>
  </si>
  <si>
    <t>Foarfeca vie-crengi 210 mm fier forj. (9 buc.set)</t>
  </si>
  <si>
    <t>Laborator de Fitotehnie și silvicultură</t>
  </si>
  <si>
    <t>Etaj II, Sala A207, 70,90 m2</t>
  </si>
  <si>
    <t>Fitotehnie I, II, III, IV, Condiționarea și păstrarea produselor agricole, Agricultură ecologică, Producerea, controlul și certificarea semințelor, Plante medicinale cultivate și spontane; Silvicultură I, II</t>
  </si>
  <si>
    <t>Tuburi de tip Eppendorf (1,5 ml, 5 ml)</t>
  </si>
  <si>
    <t>Tuburi de tip Eppendorf (5 ml)</t>
  </si>
  <si>
    <t>Vase de germinație tip Linhardt (30 buc./set)</t>
  </si>
  <si>
    <t>Balanță tehnică 15kg (tip cârlig) KERN-model CH15 K20</t>
  </si>
  <si>
    <t>GRAIN CLEANER-ISOEL. +3SITE</t>
  </si>
  <si>
    <t>HANDHELD COMBINE MINIBATT+KITT</t>
  </si>
  <si>
    <t>INFRACONT XGRAIN</t>
  </si>
  <si>
    <t>FALLING NUMBER METER BFLN-2</t>
  </si>
  <si>
    <t>Parter, Sala C003 (B003), 52,35 m2</t>
  </si>
  <si>
    <t>Construcții, Drumuri forestiere, Arhitectura peisajului</t>
  </si>
  <si>
    <t>Laborator de Mecanizarea agriculturii și de Mecanizarea lucrărilor silvice, cu conexa: garaj mașini și utilaje agricole și forestiere</t>
  </si>
  <si>
    <t>Parter, Sala C004 (B004), 60,49 m2 + 62,31 m2</t>
  </si>
  <si>
    <t>Baza energetică, Maşini agricole, Mașini și echipamente, Mecanizarea lucrărilor silvice, Funiculare forestiere, Conducerea tractorului, Exploatarea mașinilor agricole, Maşini şi instalaţii agricole speciale, Automatizări în agricultură, precum și alte discipline de domeniu (ex. Agrotehnică etc.) și de specialitate (ex. Fitotehnie etc.) care prin Câmpul didactico experimental recurg implicit la aceste elemente aflate în dotare. Respectiv discipline în domeniul silvic precum: Prelucrarea lemnului, Transporturi forestiere</t>
  </si>
  <si>
    <t>Stand secție semănătoare de precizie</t>
  </si>
  <si>
    <t xml:space="preserve">Tahometru digital </t>
  </si>
  <si>
    <t>5 buc. Calculatoare: Intel i5, 8 GbRAM, 256 GB SSD, DVD-RW</t>
  </si>
  <si>
    <t>UF453/4-UF453/8</t>
  </si>
  <si>
    <t xml:space="preserve">6 buc. Monitor LCD TFT 19" </t>
  </si>
  <si>
    <t xml:space="preserve">Proiector Portabil Epson EB-X41
Tablă
</t>
  </si>
  <si>
    <t>1968 m2</t>
  </si>
  <si>
    <t>KUF4010</t>
  </si>
  <si>
    <t>KUF4011</t>
  </si>
  <si>
    <t>Parcul de mașini și utilaje agricole din locația Facultatea de Științe ale Vieții și Sport Sfântu Gheorghe</t>
  </si>
  <si>
    <t>Curtea instituției + Laborator de Mecanizarea agriculturii</t>
  </si>
  <si>
    <t>Baza energetică, Maşini agricole, Conducerea tractorului, Exploatarea mașinilor agricole, Maşini şi instalaţii agricole speciale, Automatizări în agricultură
precum și alte discipline de domeniu (ex. Agrotehnică etc.) și de specialitate (ex. Fitotehnie etc.) care prin Câmpul didactico experimental recurg  implicit la aceste elemente aflate în dotare. Respectiv discipline în domeniul silvic precum:   Mașini și echipamente silvice, Mecanizrea lucrărilor silvice, Funiculare forestiere.</t>
  </si>
  <si>
    <t>Roaba Limex</t>
  </si>
  <si>
    <t>Canistră metalică 20 l</t>
  </si>
  <si>
    <t>609465-609467</t>
  </si>
  <si>
    <t>Scară aluminiu 916</t>
  </si>
  <si>
    <t>Compresor cu piston 8 bar</t>
  </si>
  <si>
    <t>Cric hidraulic 20 t</t>
  </si>
  <si>
    <t>Lopată de zăpadă aluminiu Offner</t>
  </si>
  <si>
    <t>Lopată de zăpadă plastic Offner</t>
  </si>
  <si>
    <t>Pistol ultra metal</t>
  </si>
  <si>
    <t>Scara universală cu 3 tronsoane</t>
  </si>
  <si>
    <t>Set 5 accesorii aer comprimat</t>
  </si>
  <si>
    <t>Polizor unghiular 840W/125</t>
  </si>
  <si>
    <t>Fierăstrău pendular electronic</t>
  </si>
  <si>
    <t>Ciocan rotopercutor GBH 2-26 DFR 800W</t>
  </si>
  <si>
    <t>Mașină de găurit / inșurubat cu acumulator Li-ion 18 V</t>
  </si>
  <si>
    <t>Aparat de spălat cu presiune k5</t>
  </si>
  <si>
    <t>Încărcător + robot pornire Auto 12/24 V 230 V</t>
  </si>
  <si>
    <t>Menghină de banc IRONGATOR/200</t>
  </si>
  <si>
    <t>Furtun UltraMax 190mm 50 m</t>
  </si>
  <si>
    <t>Furtun UltraMax 190mm 25 m (2 buc/set)</t>
  </si>
  <si>
    <t>Cărucior transportor marfă</t>
  </si>
  <si>
    <t>Furcă agricolă 4 colți cu coadă</t>
  </si>
  <si>
    <t>Furcă agricolă 3 colți cu coadă (20 buc/set)</t>
  </si>
  <si>
    <t>Grebla 16 dinti cap calit GEA2-16T (10buc/set)</t>
  </si>
  <si>
    <t>Aparat de semănat</t>
  </si>
  <si>
    <t>Aparat sudura BUDDY ARC 180 CE</t>
  </si>
  <si>
    <t>Recipient butelie GPL Butan cu butelie de 11 kg</t>
  </si>
  <si>
    <t>SISTEM PLC VIPA</t>
  </si>
  <si>
    <t>SIST.  DEZV.  SPEEDGOAT</t>
  </si>
  <si>
    <t>PNRRMV0034</t>
  </si>
  <si>
    <t xml:space="preserve">INTERFATA SEP. GALV.                                                                      </t>
  </si>
  <si>
    <t xml:space="preserve">M615038                  </t>
  </si>
  <si>
    <t xml:space="preserve">MOTOR ASINCRON                                                                            </t>
  </si>
  <si>
    <t xml:space="preserve">M615039                  </t>
  </si>
  <si>
    <t xml:space="preserve">TABLA MAGNETICA WHITEBOARD                                                                </t>
  </si>
  <si>
    <t>SMART INTER. DISPLAY</t>
  </si>
  <si>
    <t>PNRRMV0057</t>
  </si>
  <si>
    <t>STAND EXPERIMENTAL</t>
  </si>
  <si>
    <t>PNRR0002</t>
  </si>
  <si>
    <t xml:space="preserve">Intel Full HD Webcam                                                                      </t>
  </si>
  <si>
    <t xml:space="preserve">M614629                  </t>
  </si>
  <si>
    <t>SIST. LOCALIZARE REAL TIME</t>
  </si>
  <si>
    <t>PNRRMV0062</t>
  </si>
  <si>
    <t xml:space="preserve">MONITOR PHILIPS LED VA                                                                    </t>
  </si>
  <si>
    <t xml:space="preserve">M614790                  </t>
  </si>
  <si>
    <t xml:space="preserve">M614791                  </t>
  </si>
  <si>
    <t>CALCULATOR INT. ARTIF.</t>
  </si>
  <si>
    <t>PNRR0003</t>
  </si>
  <si>
    <t xml:space="preserve">MONITOR VERBATIM                                                                          </t>
  </si>
  <si>
    <t xml:space="preserve">M615035                  </t>
  </si>
  <si>
    <t>SERVER SUPERMICRO</t>
  </si>
  <si>
    <t>PNRRMV0005</t>
  </si>
  <si>
    <t>PNRRMV0006</t>
  </si>
  <si>
    <t>PNRRMV0007</t>
  </si>
  <si>
    <t>601602-601614</t>
  </si>
  <si>
    <t>604418-604429</t>
  </si>
  <si>
    <t>604358-604369</t>
  </si>
  <si>
    <t xml:space="preserve">ECRAN MANUAL PERETE SHAPE                                                                 </t>
  </si>
  <si>
    <t xml:space="preserve">M614817                  </t>
  </si>
  <si>
    <t xml:space="preserve">TESTER SOL                                                                                </t>
  </si>
  <si>
    <t xml:space="preserve">M614753                  </t>
  </si>
  <si>
    <t xml:space="preserve">Balanta de precizie                                                                       </t>
  </si>
  <si>
    <t xml:space="preserve">M614609                  </t>
  </si>
  <si>
    <t xml:space="preserve">M614814                  </t>
  </si>
  <si>
    <t>Laborator de control tehnic si scule aschietoare</t>
  </si>
  <si>
    <r>
      <t xml:space="preserve">- </t>
    </r>
    <r>
      <rPr>
        <sz val="12"/>
        <rFont val="Arial"/>
        <family val="2"/>
      </rPr>
      <t>Bazele tehnologiilor de fabricaţie</t>
    </r>
  </si>
  <si>
    <t xml:space="preserve">MONITOR AOC                                                                               </t>
  </si>
  <si>
    <t xml:space="preserve">M614780                  </t>
  </si>
  <si>
    <t xml:space="preserve">M614782                  </t>
  </si>
  <si>
    <t xml:space="preserve">M614781                  </t>
  </si>
  <si>
    <t xml:space="preserve">RAFT 180*165                                                                              </t>
  </si>
  <si>
    <t xml:space="preserve">M615043                  </t>
  </si>
  <si>
    <t xml:space="preserve">RAFT 180*97                                                                               </t>
  </si>
  <si>
    <t xml:space="preserve">M615044                  </t>
  </si>
  <si>
    <r>
      <t xml:space="preserve">- </t>
    </r>
    <r>
      <rPr>
        <sz val="12"/>
        <rFont val="Arial"/>
        <family val="2"/>
      </rPr>
      <t>Cunostinte tehnice de baza,</t>
    </r>
  </si>
  <si>
    <r>
      <t xml:space="preserve">- </t>
    </r>
    <r>
      <rPr>
        <sz val="12"/>
        <rFont val="Arial"/>
        <family val="2"/>
      </rPr>
      <t>Maşini şi instalaţii horticole speciale</t>
    </r>
  </si>
  <si>
    <r>
      <t xml:space="preserve">- </t>
    </r>
    <r>
      <rPr>
        <sz val="12"/>
        <rFont val="Arial"/>
        <family val="2"/>
      </rPr>
      <t>Tolerante si control dimensional</t>
    </r>
  </si>
  <si>
    <t xml:space="preserve">SUPORT UNIV. PT VISCOZIMETRE CAPILARE                                                     </t>
  </si>
  <si>
    <t xml:space="preserve">M614702                  </t>
  </si>
  <si>
    <t xml:space="preserve">M614703                  </t>
  </si>
  <si>
    <t xml:space="preserve">VISCOMETER UBBELOHDE 20-100 CST                                                           </t>
  </si>
  <si>
    <t xml:space="preserve">M614704                  </t>
  </si>
  <si>
    <t xml:space="preserve">M614705                  </t>
  </si>
  <si>
    <t xml:space="preserve">VISCOMETER UBBELOHDE 60-300 CST                                                           </t>
  </si>
  <si>
    <t xml:space="preserve">M614706                  </t>
  </si>
  <si>
    <t xml:space="preserve">M614707                  </t>
  </si>
  <si>
    <t xml:space="preserve">PICNOMETRU METALIC 100 ML                                                                 </t>
  </si>
  <si>
    <t xml:space="preserve">M614708                  </t>
  </si>
  <si>
    <t xml:space="preserve">CROMOMETRU DIG. DIAMOND                                                                   </t>
  </si>
  <si>
    <t xml:space="preserve">M614709                  </t>
  </si>
  <si>
    <t xml:space="preserve">STATIV 130MM                                                                              </t>
  </si>
  <si>
    <t xml:space="preserve">M614710                  </t>
  </si>
  <si>
    <r>
      <t xml:space="preserve">- </t>
    </r>
    <r>
      <rPr>
        <sz val="12"/>
        <rFont val="Arial"/>
        <family val="2"/>
      </rPr>
      <t>Ştiinţa şi ingineria materialelor</t>
    </r>
  </si>
  <si>
    <r>
      <t xml:space="preserve">- </t>
    </r>
    <r>
      <rPr>
        <sz val="12"/>
        <rFont val="Arial"/>
        <family val="2"/>
      </rPr>
      <t>Dispozitive tehnologice</t>
    </r>
  </si>
  <si>
    <r>
      <t xml:space="preserve">- </t>
    </r>
    <r>
      <rPr>
        <sz val="12"/>
        <rFont val="Arial"/>
        <family val="2"/>
      </rPr>
      <t>Scule aschietoare</t>
    </r>
  </si>
  <si>
    <t>IMPRIMANTA EPSILON</t>
  </si>
  <si>
    <t>PNRRMV0010</t>
  </si>
  <si>
    <r>
      <t xml:space="preserve">-     </t>
    </r>
    <r>
      <rPr>
        <sz val="12"/>
        <rFont val="Arial"/>
        <family val="2"/>
      </rPr>
      <t>Tehnologii de fabricaţie ale pieselor de maşini</t>
    </r>
  </si>
  <si>
    <t xml:space="preserve">Rector, </t>
  </si>
  <si>
    <t>prof. univ. dr. Tonk Márton</t>
  </si>
  <si>
    <r>
      <t xml:space="preserve">Tabelul nr.1a. – Oferta educaţională a Universităţii Sapientia la nivel de licență pentru anul universitar </t>
    </r>
    <r>
      <rPr>
        <i/>
        <sz val="11"/>
        <rFont val="Cambria"/>
        <family val="1"/>
        <charset val="238"/>
        <scheme val="major"/>
      </rPr>
      <t>2025/2026</t>
    </r>
  </si>
  <si>
    <t>Educație fizică și sport</t>
  </si>
  <si>
    <t>Tabelul nr.1b. – Oferta educaţională a Universităţii Sapientia  la nivel de master pentru anul universitar 2025/2026</t>
  </si>
  <si>
    <r>
      <t>Tabelul 2.1a. Situaţia cadrelor didactice titularizate în învăţământul superior cu activităţi didactice (</t>
    </r>
    <r>
      <rPr>
        <sz val="12"/>
        <rFont val="Cambria"/>
        <family val="1"/>
        <charset val="238"/>
        <scheme val="major"/>
      </rPr>
      <t>număr persoane) pentru anul universitar 2025/2026</t>
    </r>
  </si>
  <si>
    <t>Tabelul 2.1b. Situaţia cadrelor didactice netitularizate în învăţământul superior, cu titlul recunoscut de Senat la  nivelul facultăților pentru anul universitar 2025/2026</t>
  </si>
  <si>
    <t>Robert C. Castel</t>
  </si>
  <si>
    <t>Füzi Norbert</t>
  </si>
  <si>
    <t>Czont Attila</t>
  </si>
  <si>
    <t>Sípos Anna</t>
  </si>
  <si>
    <t>Orbán Csala</t>
  </si>
  <si>
    <t>Farkas György</t>
  </si>
  <si>
    <t>Vigh Beáta</t>
  </si>
  <si>
    <t>Nagy-Kercsó Katalin</t>
  </si>
  <si>
    <t>Ágoston Norbert</t>
  </si>
  <si>
    <t>Silló Ágota</t>
  </si>
  <si>
    <t>Szopos Edina</t>
  </si>
  <si>
    <t>Szőcs István</t>
  </si>
  <si>
    <t>Fűlöp Jozsef-Zsolt</t>
  </si>
  <si>
    <t>Füstös Zoltán</t>
  </si>
  <si>
    <t>Péterffy Judit</t>
  </si>
  <si>
    <t>Mihók Emőke</t>
  </si>
  <si>
    <t>Trandafir Norbert</t>
  </si>
  <si>
    <t>Molnár Szabolcs</t>
  </si>
  <si>
    <t>Horváth Dorottya</t>
  </si>
  <si>
    <t>Balázs Márta</t>
  </si>
  <si>
    <t xml:space="preserve">Fodor Hunor </t>
  </si>
  <si>
    <t>Gergely Norbert</t>
  </si>
  <si>
    <t>Asistent universtiar</t>
  </si>
  <si>
    <t>Boza Pál</t>
  </si>
  <si>
    <t>Asistent universtiar (suplinitor)</t>
  </si>
  <si>
    <t>Forrai Alexandru</t>
  </si>
  <si>
    <t>Kocsis Katalin</t>
  </si>
  <si>
    <t>Román Róbert</t>
  </si>
  <si>
    <t>Kolcsár Levente</t>
  </si>
  <si>
    <t>Dimény Gábor</t>
  </si>
  <si>
    <t>Patkó Katalin</t>
  </si>
  <si>
    <t>Kelemen László József</t>
  </si>
  <si>
    <t>Demeter Júlia</t>
  </si>
  <si>
    <t>Mitruly Árpád</t>
  </si>
  <si>
    <t xml:space="preserve">Asistent universtiar </t>
  </si>
  <si>
    <t>Bodó Árpád Zsolt</t>
  </si>
  <si>
    <t>Barabás László</t>
  </si>
  <si>
    <t>Márton Zsuzsanna</t>
  </si>
  <si>
    <t xml:space="preserve">Tabelul 2.2. Situaţia posturilor conform Statelor de funcţii ale departamentelor în anul universitar 2025/2026 </t>
  </si>
  <si>
    <t>Tabelul 2.4. Media de vârstă a cadrelor didactice titulare conform statelor de funcții ale departamentelor pentru universitar 2025/2026</t>
  </si>
  <si>
    <t>47,87</t>
  </si>
  <si>
    <t>Tabelul 2.5. Situaţia cadrelor didactice pensionate (nr. persoane) care desfăşoară activitate didactică  în anul universitar 2025/2026</t>
  </si>
  <si>
    <r>
      <t>Tabelul 3.1. Situaţia elaborării materialelor didactice care acoperă în întregime/parţial problemetica disciplinei  de către cadrele didactice din departamente (</t>
    </r>
    <r>
      <rPr>
        <i/>
        <sz val="11"/>
        <color theme="5"/>
        <rFont val="Cambria"/>
        <family val="1"/>
        <scheme val="major"/>
      </rPr>
      <t xml:space="preserve">situație globală la data de </t>
    </r>
    <r>
      <rPr>
        <i/>
        <sz val="11"/>
        <color rgb="FFFF0000"/>
        <rFont val="Cambria"/>
        <family val="1"/>
        <scheme val="major"/>
      </rPr>
      <t xml:space="preserve">31 decembrie 2025 </t>
    </r>
    <r>
      <rPr>
        <i/>
        <sz val="11"/>
        <color theme="5"/>
        <rFont val="Cambria"/>
        <family val="1"/>
        <scheme val="major"/>
      </rPr>
      <t>numeric</t>
    </r>
    <r>
      <rPr>
        <i/>
        <sz val="11"/>
        <color theme="1"/>
        <rFont val="Cambria"/>
        <family val="1"/>
        <scheme val="major"/>
      </rPr>
      <t>)</t>
    </r>
  </si>
  <si>
    <r>
      <t>Tabel 3.2a. Evaluarea atmosferei de lucru din depa</t>
    </r>
    <r>
      <rPr>
        <i/>
        <sz val="12"/>
        <color rgb="FF000000"/>
        <rFont val="Cambria"/>
        <family val="1"/>
        <scheme val="major"/>
      </rPr>
      <t xml:space="preserve">rtamente </t>
    </r>
    <r>
      <rPr>
        <i/>
        <sz val="12"/>
        <color theme="1"/>
        <rFont val="Cambria"/>
        <family val="1"/>
        <scheme val="major"/>
      </rPr>
      <t xml:space="preserve">la nivelul anului universitar </t>
    </r>
    <r>
      <rPr>
        <i/>
        <sz val="12"/>
        <color rgb="FFFF0000"/>
        <rFont val="Cambria"/>
        <family val="1"/>
        <scheme val="major"/>
      </rPr>
      <t>2025/2026</t>
    </r>
    <r>
      <rPr>
        <i/>
        <sz val="12"/>
        <color theme="1"/>
        <rFont val="Cambria"/>
        <family val="1"/>
        <scheme val="major"/>
      </rPr>
      <t>, în baza evaluării colegiale</t>
    </r>
  </si>
  <si>
    <r>
      <t xml:space="preserve">Tabelul 3.3. Rezultatele evaluării de către management a cadrelor didactice din departamente pentru anul </t>
    </r>
    <r>
      <rPr>
        <i/>
        <sz val="11"/>
        <color rgb="FFFF0000"/>
        <rFont val="Cambria"/>
        <family val="1"/>
        <scheme val="major"/>
      </rPr>
      <t>2025</t>
    </r>
    <r>
      <rPr>
        <i/>
        <sz val="11"/>
        <color theme="1"/>
        <rFont val="Cambria"/>
        <family val="1"/>
        <scheme val="major"/>
      </rPr>
      <t xml:space="preserve"> </t>
    </r>
    <r>
      <rPr>
        <i/>
        <sz val="11"/>
        <color rgb="FFFF0000"/>
        <rFont val="Cambria"/>
        <family val="1"/>
        <scheme val="major"/>
      </rPr>
      <t>se calculează ca valoarea medie aritmetică a calificativelor obţinute de toate cadrele didactice de acelaşi grad universitar din cadrul departamentului</t>
    </r>
  </si>
  <si>
    <r>
      <t xml:space="preserve">Tabelul 3.4. Rezultatele evaluării de către studenți a cadrelor didactice din departamente pe anul </t>
    </r>
    <r>
      <rPr>
        <i/>
        <sz val="11"/>
        <color rgb="FFFF0000"/>
        <rFont val="Cambria"/>
        <family val="1"/>
        <scheme val="major"/>
      </rPr>
      <t>2025 se calculează ca valoarea medie aritmetică a calificativelor obţinute de toate cadrele didactice de acelaşi grad universitar din cadrul departamentului</t>
    </r>
  </si>
  <si>
    <t>7,8</t>
  </si>
  <si>
    <t>Cinematografie, fotografie, media - CAV</t>
  </si>
  <si>
    <t>Cinematografie, fotografie, media - IMG</t>
  </si>
  <si>
    <t>Cinematografie, fotografie, media - REG</t>
  </si>
  <si>
    <r>
      <t xml:space="preserve">Tabel 5.1.  Sinteza ocupării locurilor la specializările facultăților din cadrul US la examenul de admitere </t>
    </r>
    <r>
      <rPr>
        <i/>
        <sz val="11"/>
        <color theme="1"/>
        <rFont val="Cambria"/>
        <family val="1"/>
        <scheme val="major"/>
      </rPr>
      <t xml:space="preserve">din anul universitar </t>
    </r>
    <r>
      <rPr>
        <i/>
        <sz val="11"/>
        <color rgb="FFFF0000"/>
        <rFont val="Cambria"/>
        <family val="1"/>
        <scheme val="major"/>
      </rPr>
      <t>2025/2026</t>
    </r>
  </si>
  <si>
    <t>8,14</t>
  </si>
  <si>
    <t>9,24</t>
  </si>
  <si>
    <t>7,47</t>
  </si>
  <si>
    <t>8,19</t>
  </si>
  <si>
    <t>7,21</t>
  </si>
  <si>
    <t>8,24</t>
  </si>
  <si>
    <t>8,89</t>
  </si>
  <si>
    <t>7,77</t>
  </si>
  <si>
    <t>8,77</t>
  </si>
  <si>
    <t>61,53%</t>
  </si>
  <si>
    <t>97,96%</t>
  </si>
  <si>
    <t>78,33%</t>
  </si>
  <si>
    <r>
      <t xml:space="preserve">Tabelul 5.2. Efectivul de studenţi şi formaţii de studiu la nivel de specializări și facultăți conform statelor de funcții din anul universitar </t>
    </r>
    <r>
      <rPr>
        <i/>
        <sz val="10"/>
        <color rgb="FFFF0000"/>
        <rFont val="Cambria"/>
        <family val="1"/>
        <charset val="238"/>
        <scheme val="major"/>
      </rPr>
      <t>2025/2026</t>
    </r>
  </si>
  <si>
    <r>
      <t xml:space="preserve">Situaţia gradului de promovare a anilor de studii în anul universitar </t>
    </r>
    <r>
      <rPr>
        <i/>
        <sz val="11"/>
        <color rgb="FFFF0000"/>
        <rFont val="Cambria"/>
        <family val="1"/>
        <scheme val="major"/>
      </rPr>
      <t>2025/2026.</t>
    </r>
    <r>
      <rPr>
        <i/>
        <sz val="11"/>
        <color theme="1"/>
        <rFont val="Cambria"/>
        <family val="1"/>
        <scheme val="major"/>
      </rPr>
      <t xml:space="preserve"> Inscris î n anul…, P- promovat, adică a îndeplinit 40 de credite stabilite de Regulament, CI- a acumulat minim 60 de credite, A - absolvent </t>
    </r>
  </si>
  <si>
    <r>
      <t xml:space="preserve">Centralizatorul gradului de promovare a studenților la nivelul programelor de studii în procente în  anul universitar </t>
    </r>
    <r>
      <rPr>
        <i/>
        <sz val="12"/>
        <color rgb="FFFF0000"/>
        <rFont val="Times New Roman"/>
        <family val="1"/>
      </rPr>
      <t>2025/2026</t>
    </r>
    <r>
      <rPr>
        <i/>
        <sz val="12"/>
        <color rgb="FF000000"/>
        <rFont val="Times New Roman"/>
        <family val="1"/>
      </rPr>
      <t xml:space="preserve">, I-nr. studenţi înscrişi în anul…, % P- procentul studenţilor promovaţi, adică care au îndeplinit 40 de credite stabilite de Regulament, % CI- procentul de studenţi care au acumulat minim 60 de credite, A - % absolvenţi </t>
    </r>
  </si>
  <si>
    <t>Promoția 2025</t>
  </si>
  <si>
    <t>Promoţia 2020</t>
  </si>
  <si>
    <r>
      <t xml:space="preserve">Situația comparativă a burselor  la nivel de programe și facultăți în semestrul I al anului universitar </t>
    </r>
    <r>
      <rPr>
        <i/>
        <sz val="10"/>
        <color rgb="FFFF0000"/>
        <rFont val="Cambria"/>
        <family val="1"/>
        <charset val="238"/>
        <scheme val="major"/>
      </rPr>
      <t>2025/2026</t>
    </r>
  </si>
  <si>
    <t>Relaţii internaţionale şi geopolitică</t>
  </si>
  <si>
    <t>9,88%</t>
  </si>
  <si>
    <t>11,10%</t>
  </si>
  <si>
    <r>
      <t>Gradul de mulţumire a studenţilor din ultimul an de studiu cu activitatea didactică în anul 2025 (</t>
    </r>
    <r>
      <rPr>
        <b/>
        <i/>
        <sz val="11"/>
        <color rgb="FFFF0000"/>
        <rFont val="Cambria"/>
        <family val="1"/>
        <charset val="238"/>
        <scheme val="major"/>
      </rPr>
      <t>Se prelucrează răspunsurile de la punctul 6. al Chestionarului</t>
    </r>
    <r>
      <rPr>
        <i/>
        <sz val="11"/>
        <color rgb="FF000000"/>
        <rFont val="Cambria"/>
        <family val="1"/>
        <charset val="238"/>
        <scheme val="major"/>
      </rPr>
      <t>)</t>
    </r>
  </si>
  <si>
    <t>10,80%</t>
  </si>
  <si>
    <t>40,75%</t>
  </si>
  <si>
    <t>6,75%</t>
  </si>
  <si>
    <t>2,21%</t>
  </si>
  <si>
    <r>
      <t>Gradul de mulţumire a studenţilor din ultimul an de studiu cu infrastructura oferită în anul 2025 (</t>
    </r>
    <r>
      <rPr>
        <b/>
        <i/>
        <sz val="11"/>
        <color rgb="FFFF0000"/>
        <rFont val="Cambria"/>
        <family val="1"/>
        <charset val="238"/>
        <scheme val="major"/>
      </rPr>
      <t>Se prelucrează răspunsurile de la punctul 9. al Chestionarulu</t>
    </r>
    <r>
      <rPr>
        <i/>
        <sz val="11"/>
        <color rgb="FF000000"/>
        <rFont val="Cambria"/>
        <family val="1"/>
        <charset val="238"/>
        <scheme val="major"/>
      </rPr>
      <t>i)</t>
    </r>
  </si>
  <si>
    <t>17,60%</t>
  </si>
  <si>
    <r>
      <t>Gradul de mulţumire al studenţilor din ultimul an de studiu cu personalul didactic auxiliar şi administrativ în anul 2025 (</t>
    </r>
    <r>
      <rPr>
        <b/>
        <i/>
        <sz val="11"/>
        <color rgb="FFFF0000"/>
        <rFont val="Cambria"/>
        <family val="1"/>
        <charset val="238"/>
        <scheme val="major"/>
      </rPr>
      <t>Se prelucreaza răspunsurile de la punctul 21. al Chestionarului)</t>
    </r>
  </si>
  <si>
    <t>58,42%</t>
  </si>
  <si>
    <t>68,71%</t>
  </si>
  <si>
    <t>28,22%</t>
  </si>
  <si>
    <t>1,23%</t>
  </si>
  <si>
    <t>1,84%</t>
  </si>
  <si>
    <t>47,80%</t>
  </si>
  <si>
    <t>2,20%</t>
  </si>
  <si>
    <t>40,50%</t>
  </si>
  <si>
    <t>55,18%</t>
  </si>
  <si>
    <t>37,01%</t>
  </si>
  <si>
    <t>6,11%</t>
  </si>
  <si>
    <t>1,70%</t>
  </si>
  <si>
    <t>rmatică la data de 31 decembrie 2025</t>
  </si>
  <si>
    <t>rie 2025</t>
  </si>
  <si>
    <r>
      <t xml:space="preserve">Dotarea sălilor de curs și seminarii la </t>
    </r>
    <r>
      <rPr>
        <i/>
        <sz val="11"/>
        <color rgb="FFFF0000"/>
        <rFont val="Cambria"/>
        <family val="1"/>
        <charset val="238"/>
        <scheme val="major"/>
      </rPr>
      <t>31 decembrie 2025</t>
    </r>
  </si>
  <si>
    <t>31 decembrie 2025</t>
  </si>
  <si>
    <r>
      <t>Dotarea atelierelor și parcurilor de mașini la</t>
    </r>
    <r>
      <rPr>
        <i/>
        <sz val="11"/>
        <color rgb="FFFF0000"/>
        <rFont val="Cambria"/>
        <family val="1"/>
        <scheme val="major"/>
      </rPr>
      <t xml:space="preserve"> 31 decembrie 2025</t>
    </r>
  </si>
  <si>
    <r>
      <t xml:space="preserve">Dotarea bazei experiementale didactice la </t>
    </r>
    <r>
      <rPr>
        <i/>
        <sz val="11"/>
        <color rgb="FFFF0000"/>
        <rFont val="Cambria"/>
        <family val="1"/>
        <scheme val="major"/>
      </rPr>
      <t>31 decembrie 2025</t>
    </r>
  </si>
  <si>
    <r>
      <t xml:space="preserve">Dotarea studiourilor media la </t>
    </r>
    <r>
      <rPr>
        <i/>
        <sz val="11"/>
        <color rgb="FFFF0000"/>
        <rFont val="Cambria"/>
        <family val="1"/>
        <charset val="238"/>
        <scheme val="major"/>
      </rPr>
      <t>31 decembrie 2025</t>
    </r>
  </si>
  <si>
    <r>
      <t xml:space="preserve">Dotarea laboratoarelor de informatică la </t>
    </r>
    <r>
      <rPr>
        <sz val="11"/>
        <color rgb="FFFF0000"/>
        <rFont val="Cambria"/>
        <family val="1"/>
        <charset val="238"/>
        <scheme val="major"/>
      </rPr>
      <t>31 decembrie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</si>
</sst>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l_e_i_-;\-* #,##0.00\ _l_e_i_-;_-* &quot;-&quot;??\ _l_e_i_-;_-@_-"/>
    <numFmt numFmtId="165" formatCode="0.0"/>
    <numFmt numFmtId="166" formatCode="d/m;@"/>
    <numFmt numFmtId="167" formatCode="[$-409]General"/>
    <numFmt numFmtId="168" formatCode="\ dd\/mm\/yyyy"/>
    <numFmt numFmtId="169" formatCode="0.0%"/>
  </numFmts>
  <fonts count="135">
    <font>
      <sz val="11"/>
      <color theme="1"/>
      <name val="Calibri"/>
      <family val="2"/>
      <scheme val="minor"/>
    </font>
    <font>
      <i/>
      <sz val="12"/>
      <color rgb="FF000000"/>
      <name val="Times New Roman"/>
      <family val="1"/>
    </font>
    <font>
      <sz val="12"/>
      <color theme="1"/>
      <name val="Cambria"/>
      <family val="1"/>
      <scheme val="major"/>
    </font>
    <font>
      <sz val="11"/>
      <color theme="1"/>
      <name val="Cambria"/>
      <family val="1"/>
      <scheme val="major"/>
    </font>
    <font>
      <sz val="12"/>
      <color rgb="FF000000"/>
      <name val="Cambria"/>
      <family val="1"/>
      <scheme val="major"/>
    </font>
    <font>
      <sz val="11"/>
      <color rgb="FF000000"/>
      <name val="Cambria"/>
      <family val="1"/>
      <scheme val="major"/>
    </font>
    <font>
      <sz val="11"/>
      <color rgb="FFFF0000"/>
      <name val="Cambria"/>
      <family val="1"/>
      <scheme val="major"/>
    </font>
    <font>
      <b/>
      <sz val="11"/>
      <color theme="1"/>
      <name val="Cambria"/>
      <family val="1"/>
      <scheme val="major"/>
    </font>
    <font>
      <sz val="10"/>
      <name val="Cambria"/>
      <family val="1"/>
      <scheme val="major"/>
    </font>
    <font>
      <sz val="10"/>
      <color theme="1"/>
      <name val="Cambria"/>
      <family val="1"/>
      <scheme val="major"/>
    </font>
    <font>
      <sz val="12"/>
      <name val="Cambria"/>
      <family val="1"/>
      <scheme val="major"/>
    </font>
    <font>
      <sz val="11"/>
      <name val="Cambria"/>
      <family val="1"/>
      <scheme val="major"/>
    </font>
    <font>
      <i/>
      <sz val="11"/>
      <color rgb="FFFF0000"/>
      <name val="Cambria"/>
      <family val="1"/>
      <scheme val="major"/>
    </font>
    <font>
      <i/>
      <sz val="11"/>
      <color theme="1"/>
      <name val="Cambria"/>
      <family val="1"/>
      <scheme val="major"/>
    </font>
    <font>
      <i/>
      <sz val="11"/>
      <name val="Cambria"/>
      <family val="1"/>
      <scheme val="major"/>
    </font>
    <font>
      <sz val="10"/>
      <color rgb="FF000000"/>
      <name val="Cambria"/>
      <family val="1"/>
      <scheme val="major"/>
    </font>
    <font>
      <b/>
      <sz val="10"/>
      <color theme="1"/>
      <name val="Cambria"/>
      <family val="1"/>
      <scheme val="major"/>
    </font>
    <font>
      <sz val="11"/>
      <color indexed="8"/>
      <name val="Cambria"/>
      <family val="1"/>
      <scheme val="major"/>
    </font>
    <font>
      <b/>
      <sz val="11"/>
      <name val="Cambria"/>
      <family val="1"/>
      <scheme val="major"/>
    </font>
    <font>
      <b/>
      <sz val="12"/>
      <color rgb="FF000000"/>
      <name val="Cambria"/>
      <family val="1"/>
      <scheme val="major"/>
    </font>
    <font>
      <b/>
      <sz val="11"/>
      <color rgb="FF000000"/>
      <name val="Cambria"/>
      <family val="1"/>
      <scheme val="major"/>
    </font>
    <font>
      <b/>
      <sz val="11"/>
      <color indexed="8"/>
      <name val="Cambria"/>
      <family val="1"/>
      <scheme val="major"/>
    </font>
    <font>
      <i/>
      <sz val="11"/>
      <color rgb="FF000000"/>
      <name val="Cambria"/>
      <family val="1"/>
      <scheme val="major"/>
    </font>
    <font>
      <sz val="11"/>
      <color rgb="FFFF0000"/>
      <name val="Calibri"/>
      <family val="2"/>
      <scheme val="minor"/>
    </font>
    <font>
      <i/>
      <sz val="12"/>
      <color theme="1"/>
      <name val="Cambria"/>
      <family val="1"/>
      <scheme val="major"/>
    </font>
    <font>
      <i/>
      <sz val="11"/>
      <color theme="5"/>
      <name val="Cambria"/>
      <family val="1"/>
      <scheme val="major"/>
    </font>
    <font>
      <i/>
      <sz val="12"/>
      <color rgb="FF000000"/>
      <name val="Cambria"/>
      <family val="1"/>
      <scheme val="major"/>
    </font>
    <font>
      <i/>
      <sz val="12"/>
      <color rgb="FFFF0000"/>
      <name val="Cambria"/>
      <family val="1"/>
      <scheme val="major"/>
    </font>
    <font>
      <i/>
      <sz val="12"/>
      <color rgb="FFFF0000"/>
      <name val="Times New Roman"/>
      <family val="1"/>
    </font>
    <font>
      <sz val="11"/>
      <color theme="1"/>
      <name val="Calibri"/>
      <family val="2"/>
      <scheme val="minor"/>
    </font>
    <font>
      <sz val="11"/>
      <color theme="1"/>
      <name val="Cambria"/>
      <family val="1"/>
      <charset val="238"/>
      <scheme val="major"/>
    </font>
    <font>
      <i/>
      <sz val="11"/>
      <color theme="1"/>
      <name val="Cambria"/>
      <family val="1"/>
      <charset val="238"/>
      <scheme val="major"/>
    </font>
    <font>
      <i/>
      <sz val="11"/>
      <color rgb="FFFF0000"/>
      <name val="Cambria"/>
      <family val="1"/>
      <charset val="238"/>
      <scheme val="major"/>
    </font>
    <font>
      <b/>
      <sz val="11"/>
      <color theme="1"/>
      <name val="Cambria"/>
      <family val="1"/>
      <charset val="238"/>
      <scheme val="major"/>
    </font>
    <font>
      <b/>
      <sz val="11"/>
      <name val="Cambria"/>
      <family val="1"/>
      <charset val="238"/>
      <scheme val="major"/>
    </font>
    <font>
      <sz val="11"/>
      <name val="Cambria"/>
      <family val="1"/>
      <charset val="238"/>
      <scheme val="major"/>
    </font>
    <font>
      <sz val="10"/>
      <name val="Arial"/>
      <family val="2"/>
    </font>
    <font>
      <b/>
      <sz val="11"/>
      <color rgb="FF000000"/>
      <name val="Cambria"/>
      <family val="1"/>
      <charset val="238"/>
      <scheme val="major"/>
    </font>
    <font>
      <sz val="11"/>
      <color rgb="FF000000"/>
      <name val="Cambria"/>
      <family val="1"/>
      <charset val="238"/>
      <scheme val="major"/>
    </font>
    <font>
      <sz val="11"/>
      <color theme="1"/>
      <name val="Calibri"/>
      <family val="2"/>
      <charset val="238"/>
      <scheme val="minor"/>
    </font>
    <font>
      <sz val="10"/>
      <color indexed="8"/>
      <name val="Arial"/>
      <family val="2"/>
      <charset val="238"/>
    </font>
    <font>
      <sz val="11"/>
      <color rgb="FFFF0000"/>
      <name val="Cambria"/>
      <family val="1"/>
      <charset val="238"/>
      <scheme val="major"/>
    </font>
    <font>
      <b/>
      <sz val="11"/>
      <color indexed="8"/>
      <name val="Cambria"/>
      <family val="1"/>
      <charset val="238"/>
      <scheme val="major"/>
    </font>
    <font>
      <b/>
      <sz val="9"/>
      <color indexed="81"/>
      <name val="Tahoma"/>
      <family val="2"/>
      <charset val="238"/>
    </font>
    <font>
      <sz val="9"/>
      <color indexed="81"/>
      <name val="Tahoma"/>
      <family val="2"/>
      <charset val="238"/>
    </font>
    <font>
      <b/>
      <sz val="9"/>
      <color indexed="81"/>
      <name val="Tahoma"/>
      <family val="2"/>
    </font>
    <font>
      <sz val="9"/>
      <color indexed="81"/>
      <name val="Tahoma"/>
      <family val="2"/>
    </font>
    <font>
      <sz val="11"/>
      <color theme="1"/>
      <name val="Times New Roman"/>
      <family val="1"/>
    </font>
    <font>
      <sz val="11"/>
      <color rgb="FF000000"/>
      <name val="Cambria"/>
      <family val="1"/>
    </font>
    <font>
      <b/>
      <sz val="11"/>
      <color rgb="FF000000"/>
      <name val="Cambria"/>
      <family val="1"/>
    </font>
    <font>
      <sz val="12"/>
      <color rgb="FF000000"/>
      <name val="Cambria"/>
      <family val="1"/>
    </font>
    <font>
      <sz val="11"/>
      <color indexed="8"/>
      <name val="Calibri"/>
      <family val="2"/>
      <charset val="238"/>
    </font>
    <font>
      <sz val="11"/>
      <color rgb="FF000000"/>
      <name val="Calibri"/>
      <family val="2"/>
      <charset val="238"/>
    </font>
    <font>
      <sz val="11"/>
      <color rgb="FF000000"/>
      <name val="Calibri"/>
      <family val="2"/>
      <charset val="1"/>
    </font>
    <font>
      <sz val="11"/>
      <name val="Cambria"/>
      <family val="1"/>
    </font>
    <font>
      <sz val="11"/>
      <name val="Times New Roman"/>
      <family val="1"/>
      <charset val="238"/>
    </font>
    <font>
      <sz val="7"/>
      <name val="Times New Roman"/>
      <family val="1"/>
      <charset val="238"/>
    </font>
    <font>
      <b/>
      <sz val="11"/>
      <color theme="1"/>
      <name val="Cambria"/>
      <family val="2"/>
      <scheme val="major"/>
    </font>
    <font>
      <b/>
      <sz val="12"/>
      <color indexed="8"/>
      <name val="Times New Roman"/>
      <family val="1"/>
      <charset val="238"/>
    </font>
    <font>
      <sz val="12"/>
      <color indexed="8"/>
      <name val="Times New Roman"/>
      <family val="1"/>
    </font>
    <font>
      <vertAlign val="superscript"/>
      <sz val="12"/>
      <color indexed="8"/>
      <name val="Times New Roman"/>
      <family val="1"/>
    </font>
    <font>
      <sz val="12"/>
      <color indexed="8"/>
      <name val="Times New Roman"/>
      <family val="1"/>
      <charset val="238"/>
    </font>
    <font>
      <sz val="12"/>
      <color rgb="FF000000"/>
      <name val="Times New Roman"/>
      <family val="1"/>
      <charset val="238"/>
    </font>
    <font>
      <sz val="12"/>
      <name val="Times New Roman"/>
      <family val="1"/>
      <charset val="238"/>
    </font>
    <font>
      <sz val="11"/>
      <name val="Arial"/>
      <family val="2"/>
    </font>
    <font>
      <sz val="11"/>
      <color theme="1"/>
      <name val="Cambria"/>
      <family val="1"/>
    </font>
    <font>
      <sz val="11"/>
      <color rgb="FF000000"/>
      <name val="Cambria"/>
      <family val="1"/>
    </font>
    <font>
      <sz val="11"/>
      <name val="Cambria"/>
      <family val="1"/>
    </font>
    <font>
      <sz val="11"/>
      <color rgb="FFFF0000"/>
      <name val="Cambria"/>
      <family val="1"/>
    </font>
    <font>
      <sz val="11"/>
      <name val="Calibri"/>
      <family val="2"/>
    </font>
    <font>
      <b/>
      <sz val="11"/>
      <color theme="1"/>
      <name val="Cambria"/>
      <family val="1"/>
    </font>
    <font>
      <sz val="10"/>
      <color rgb="FF000000"/>
      <name val="Calibri Light"/>
      <family val="1"/>
      <charset val="1"/>
    </font>
    <font>
      <sz val="10"/>
      <color rgb="FF000000"/>
      <name val="Arial"/>
      <family val="2"/>
    </font>
    <font>
      <sz val="11"/>
      <color rgb="FF222222"/>
      <name val="Cambria"/>
      <family val="1"/>
      <scheme val="major"/>
    </font>
    <font>
      <sz val="12"/>
      <color indexed="8"/>
      <name val="Cambria"/>
      <family val="1"/>
      <scheme val="major"/>
    </font>
    <font>
      <sz val="11"/>
      <color theme="3"/>
      <name val="Cambria"/>
      <family val="1"/>
      <scheme val="major"/>
    </font>
    <font>
      <b/>
      <sz val="11"/>
      <color rgb="FF000000"/>
      <name val="Cambria"/>
      <family val="1"/>
    </font>
    <font>
      <sz val="11"/>
      <color rgb="FF000000"/>
      <name val="Cambria"/>
      <family val="1"/>
    </font>
    <font>
      <sz val="11"/>
      <name val="Calibri"/>
      <family val="2"/>
    </font>
    <font>
      <sz val="9"/>
      <color rgb="FF1F1F1F"/>
      <name val="&quot;Google Sans&quot;"/>
    </font>
    <font>
      <b/>
      <sz val="11"/>
      <color rgb="FFFF0000"/>
      <name val="Cambria"/>
      <family val="1"/>
      <charset val="238"/>
      <scheme val="major"/>
    </font>
    <font>
      <sz val="11"/>
      <color rgb="FF000000"/>
      <name val="Cambria"/>
      <family val="1"/>
      <charset val="238"/>
    </font>
    <font>
      <sz val="11"/>
      <color theme="1"/>
      <name val="Cambria"/>
      <family val="1"/>
      <charset val="238"/>
    </font>
    <font>
      <b/>
      <sz val="12"/>
      <color theme="1"/>
      <name val="Cambria"/>
      <family val="1"/>
      <charset val="238"/>
      <scheme val="major"/>
    </font>
    <font>
      <i/>
      <sz val="10"/>
      <color theme="1"/>
      <name val="Cambria"/>
      <family val="1"/>
      <charset val="238"/>
      <scheme val="major"/>
    </font>
    <font>
      <sz val="10"/>
      <color theme="1"/>
      <name val="Cambria"/>
      <family val="1"/>
      <charset val="238"/>
      <scheme val="major"/>
    </font>
    <font>
      <b/>
      <sz val="10"/>
      <color theme="1"/>
      <name val="Cambria"/>
      <family val="1"/>
      <charset val="238"/>
      <scheme val="major"/>
    </font>
    <font>
      <sz val="10"/>
      <name val="Cambria"/>
      <family val="1"/>
      <charset val="238"/>
      <scheme val="major"/>
    </font>
    <font>
      <sz val="10"/>
      <color rgb="FF000000"/>
      <name val="Cambria"/>
      <family val="1"/>
      <charset val="238"/>
      <scheme val="major"/>
    </font>
    <font>
      <b/>
      <sz val="11"/>
      <color theme="1"/>
      <name val="Cambria"/>
      <family val="1"/>
      <charset val="238"/>
    </font>
    <font>
      <i/>
      <sz val="11"/>
      <name val="Cambria"/>
      <family val="1"/>
      <charset val="238"/>
      <scheme val="major"/>
    </font>
    <font>
      <b/>
      <sz val="11"/>
      <color rgb="FF000000"/>
      <name val="Cambria"/>
      <family val="1"/>
      <charset val="238"/>
    </font>
    <font>
      <sz val="12"/>
      <color rgb="FF000000"/>
      <name val="Cambria"/>
      <family val="1"/>
      <charset val="238"/>
    </font>
    <font>
      <i/>
      <sz val="12"/>
      <name val="Cambria"/>
      <family val="1"/>
      <charset val="238"/>
      <scheme val="major"/>
    </font>
    <font>
      <sz val="12"/>
      <name val="Cambria"/>
      <family val="1"/>
      <charset val="238"/>
      <scheme val="major"/>
    </font>
    <font>
      <sz val="12"/>
      <color theme="1"/>
      <name val="Cambria"/>
      <family val="1"/>
      <charset val="238"/>
      <scheme val="major"/>
    </font>
    <font>
      <sz val="12"/>
      <color rgb="FF000000"/>
      <name val="Cambria"/>
      <family val="1"/>
      <charset val="238"/>
      <scheme val="major"/>
    </font>
    <font>
      <i/>
      <sz val="10"/>
      <name val="Cambria"/>
      <family val="1"/>
      <charset val="238"/>
      <scheme val="major"/>
    </font>
    <font>
      <b/>
      <sz val="10"/>
      <color rgb="FF000000"/>
      <name val="Cambria"/>
      <family val="1"/>
      <charset val="238"/>
      <scheme val="major"/>
    </font>
    <font>
      <i/>
      <sz val="11"/>
      <color rgb="FF000000"/>
      <name val="Cambria"/>
      <family val="1"/>
      <charset val="238"/>
      <scheme val="major"/>
    </font>
    <font>
      <i/>
      <sz val="10"/>
      <color rgb="FF000000"/>
      <name val="Cambria"/>
      <family val="1"/>
      <charset val="238"/>
      <scheme val="major"/>
    </font>
    <font>
      <i/>
      <sz val="10"/>
      <color rgb="FFFF0000"/>
      <name val="Cambria"/>
      <family val="1"/>
      <charset val="238"/>
      <scheme val="major"/>
    </font>
    <font>
      <b/>
      <sz val="10"/>
      <name val="Cambria"/>
      <family val="1"/>
      <charset val="238"/>
      <scheme val="major"/>
    </font>
    <font>
      <b/>
      <i/>
      <sz val="11"/>
      <color rgb="FFFF0000"/>
      <name val="Cambria"/>
      <family val="1"/>
      <charset val="238"/>
      <scheme val="major"/>
    </font>
    <font>
      <sz val="12"/>
      <color theme="1"/>
      <name val="Arial"/>
      <family val="2"/>
    </font>
    <font>
      <sz val="12"/>
      <name val="Arial"/>
      <family val="2"/>
    </font>
    <font>
      <sz val="12"/>
      <color rgb="FF000000"/>
      <name val="Arial"/>
      <family val="2"/>
    </font>
    <font>
      <sz val="11"/>
      <color theme="1"/>
      <name val="Arial"/>
      <family val="2"/>
    </font>
    <font>
      <sz val="12"/>
      <color indexed="8"/>
      <name val="Arial"/>
      <family val="2"/>
    </font>
    <font>
      <sz val="11"/>
      <color indexed="8"/>
      <name val="Arial"/>
      <family val="2"/>
    </font>
    <font>
      <b/>
      <sz val="12"/>
      <color indexed="10"/>
      <name val="Arial"/>
      <family val="2"/>
    </font>
    <font>
      <sz val="12"/>
      <color indexed="53"/>
      <name val="Arial"/>
      <family val="2"/>
    </font>
    <font>
      <i/>
      <sz val="11"/>
      <color theme="1"/>
      <name val="Cambria"/>
      <family val="1"/>
    </font>
    <font>
      <sz val="11"/>
      <color theme="1"/>
      <name val="Calibri"/>
    </font>
    <font>
      <sz val="11"/>
      <color rgb="FF000000"/>
      <name val="Calibri"/>
    </font>
    <font>
      <i/>
      <sz val="11"/>
      <color theme="1"/>
      <name val="Calibri"/>
    </font>
    <font>
      <sz val="11"/>
      <name val="Calibri"/>
    </font>
    <font>
      <sz val="11"/>
      <color rgb="FF000000"/>
      <name val="Cambria"/>
    </font>
    <font>
      <sz val="12"/>
      <color rgb="FF000000"/>
      <name val="Cambria"/>
    </font>
    <font>
      <sz val="12"/>
      <color theme="1"/>
      <name val="Cambria"/>
    </font>
    <font>
      <sz val="9"/>
      <color theme="1"/>
      <name val="Cambria"/>
      <family val="1"/>
      <scheme val="major"/>
    </font>
    <font>
      <sz val="11"/>
      <name val="Times New Roman"/>
      <family val="1"/>
    </font>
    <font>
      <sz val="12"/>
      <name val="Times New Roman"/>
      <family val="1"/>
    </font>
    <font>
      <sz val="11"/>
      <color theme="1"/>
      <name val="Calibri"/>
      <family val="2"/>
    </font>
    <font>
      <sz val="10"/>
      <color rgb="FF000000"/>
      <name val="Times New Roman"/>
      <family val="1"/>
    </font>
    <font>
      <sz val="11"/>
      <color rgb="FF000000"/>
      <name val="Calibri"/>
      <family val="2"/>
    </font>
    <font>
      <sz val="12"/>
      <color theme="1"/>
      <name val="Cambria"/>
      <family val="1"/>
    </font>
    <font>
      <sz val="10"/>
      <color rgb="FF000000"/>
      <name val="Cambria"/>
      <family val="1"/>
    </font>
    <font>
      <sz val="10"/>
      <color theme="1"/>
      <name val="Cambria"/>
      <family val="1"/>
    </font>
    <font>
      <b/>
      <sz val="9"/>
      <color theme="1"/>
      <name val="Cambria"/>
      <family val="1"/>
      <scheme val="major"/>
    </font>
    <font>
      <sz val="11"/>
      <color indexed="8"/>
      <name val="Cambria"/>
      <family val="2"/>
      <scheme val="major"/>
    </font>
    <font>
      <b/>
      <sz val="11"/>
      <name val="Cambria"/>
      <family val="1"/>
    </font>
    <font>
      <b/>
      <sz val="11"/>
      <name val="Cambria"/>
      <family val="2"/>
      <scheme val="major"/>
    </font>
    <font>
      <sz val="8"/>
      <name val="Arial"/>
      <family val="2"/>
    </font>
    <font>
      <b/>
      <sz val="10"/>
      <color rgb="FF000000"/>
      <name val="Cambria"/>
      <family val="1"/>
    </font>
  </fonts>
  <fills count="36">
    <fill>
      <patternFill patternType="none"/>
    </fill>
    <fill>
      <patternFill patternType="gray125"/>
    </fill>
    <fill>
      <patternFill patternType="solid">
        <fgColor rgb="FFFFFFFF"/>
        <bgColor indexed="64"/>
      </patternFill>
    </fill>
    <fill>
      <patternFill patternType="solid">
        <fgColor theme="6"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0000"/>
        <bgColor indexed="64"/>
      </patternFill>
    </fill>
    <fill>
      <patternFill patternType="solid">
        <fgColor rgb="FF00B050"/>
        <bgColor indexed="64"/>
      </patternFill>
    </fill>
    <fill>
      <patternFill patternType="solid">
        <fgColor rgb="FF00B0F0"/>
        <bgColor indexed="64"/>
      </patternFill>
    </fill>
    <fill>
      <patternFill patternType="solid">
        <fgColor rgb="FFEAF1DD"/>
        <bgColor indexed="64"/>
      </patternFill>
    </fill>
    <fill>
      <patternFill patternType="solid">
        <fgColor rgb="FFE6B9B8"/>
        <bgColor indexed="64"/>
      </patternFill>
    </fill>
    <fill>
      <patternFill patternType="solid">
        <fgColor theme="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92D050"/>
        <bgColor rgb="FF92D050"/>
      </patternFill>
    </fill>
    <fill>
      <patternFill patternType="solid">
        <fgColor rgb="FFFFFF00"/>
        <bgColor rgb="FFFFFF00"/>
      </patternFill>
    </fill>
    <fill>
      <patternFill patternType="solid">
        <fgColor rgb="FF92D050"/>
        <bgColor rgb="FF000000"/>
      </patternFill>
    </fill>
    <fill>
      <patternFill patternType="solid">
        <fgColor theme="0"/>
        <bgColor indexed="34"/>
      </patternFill>
    </fill>
    <fill>
      <patternFill patternType="solid">
        <fgColor rgb="FFE2EFD9"/>
        <bgColor rgb="FFE2EFD9"/>
      </patternFill>
    </fill>
    <fill>
      <patternFill patternType="solid">
        <fgColor rgb="FFFFFFFF"/>
        <bgColor rgb="FFFFFFFF"/>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rgb="FFFFC000"/>
        <bgColor indexed="64"/>
      </patternFill>
    </fill>
    <fill>
      <patternFill patternType="solid">
        <fgColor rgb="FFFFC000"/>
        <bgColor rgb="FF92D050"/>
      </patternFill>
    </fill>
    <fill>
      <patternFill patternType="solid">
        <fgColor theme="0" tint="-0.14999847407452621"/>
        <bgColor indexed="64"/>
      </patternFill>
    </fill>
    <fill>
      <patternFill patternType="solid">
        <fgColor rgb="FFFFC000"/>
        <bgColor rgb="FFFFFF00"/>
      </patternFill>
    </fill>
    <fill>
      <patternFill patternType="solid">
        <fgColor rgb="FF00B050"/>
        <bgColor rgb="FF00B050"/>
      </patternFill>
    </fill>
    <fill>
      <patternFill patternType="solid">
        <fgColor rgb="FFE36C09"/>
        <bgColor rgb="FFE36C09"/>
      </patternFill>
    </fill>
    <fill>
      <patternFill patternType="solid">
        <fgColor theme="9" tint="0.79998168889431442"/>
        <bgColor rgb="FF92D050"/>
      </patternFill>
    </fill>
    <fill>
      <patternFill patternType="solid">
        <fgColor rgb="FF999999"/>
        <bgColor rgb="FF999999"/>
      </patternFill>
    </fill>
    <fill>
      <patternFill patternType="solid">
        <fgColor rgb="FF7F7F7F"/>
        <bgColor rgb="FF7F7F7F"/>
      </patternFill>
    </fill>
    <fill>
      <patternFill patternType="solid">
        <fgColor rgb="FF92D050"/>
        <bgColor rgb="FF7F7F7F"/>
      </patternFill>
    </fill>
    <fill>
      <patternFill patternType="solid">
        <fgColor rgb="FFE560FF"/>
        <bgColor rgb="FFFFFF00"/>
      </patternFill>
    </fill>
  </fills>
  <borders count="9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top style="thin">
        <color rgb="FF000000"/>
      </top>
      <bottom style="thin">
        <color rgb="FF000000"/>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rgb="FF000000"/>
      </right>
      <top style="medium">
        <color rgb="FF000000"/>
      </top>
      <bottom style="thin">
        <color rgb="FF000000"/>
      </bottom>
      <diagonal/>
    </border>
    <border>
      <left style="thin">
        <color indexed="64"/>
      </left>
      <right style="thin">
        <color rgb="FF000000"/>
      </right>
      <top/>
      <bottom style="thin">
        <color indexed="64"/>
      </bottom>
      <diagonal/>
    </border>
    <border>
      <left/>
      <right style="thin">
        <color rgb="FF000000"/>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medium">
        <color indexed="64"/>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rgb="FF000000"/>
      </left>
      <right style="thin">
        <color rgb="FF000000"/>
      </right>
      <top/>
      <bottom style="medium">
        <color indexed="64"/>
      </bottom>
      <diagonal/>
    </border>
  </borders>
  <cellStyleXfs count="26">
    <xf numFmtId="0" fontId="0" fillId="0" borderId="0"/>
    <xf numFmtId="9" fontId="29" fillId="0" borderId="0" applyFont="0" applyFill="0" applyBorder="0" applyAlignment="0" applyProtection="0"/>
    <xf numFmtId="0" fontId="29" fillId="0" borderId="0"/>
    <xf numFmtId="0" fontId="36" fillId="0" borderId="0"/>
    <xf numFmtId="0" fontId="39" fillId="0" borderId="0"/>
    <xf numFmtId="0" fontId="39" fillId="0" borderId="0"/>
    <xf numFmtId="0" fontId="40" fillId="0" borderId="0"/>
    <xf numFmtId="0" fontId="39" fillId="0" borderId="0"/>
    <xf numFmtId="0" fontId="39" fillId="0" borderId="0"/>
    <xf numFmtId="0" fontId="39" fillId="0" borderId="0"/>
    <xf numFmtId="0" fontId="36" fillId="0" borderId="0"/>
    <xf numFmtId="0" fontId="36" fillId="0" borderId="0"/>
    <xf numFmtId="0" fontId="51" fillId="0" borderId="0"/>
    <xf numFmtId="0" fontId="36" fillId="0" borderId="0"/>
    <xf numFmtId="0" fontId="36" fillId="0" borderId="0"/>
    <xf numFmtId="0" fontId="36" fillId="0" borderId="0"/>
    <xf numFmtId="9" fontId="39" fillId="0" borderId="0" applyFont="0" applyFill="0" applyBorder="0" applyAlignment="0" applyProtection="0"/>
    <xf numFmtId="0" fontId="52" fillId="0" borderId="0"/>
    <xf numFmtId="0" fontId="52" fillId="0" borderId="0"/>
    <xf numFmtId="0" fontId="52" fillId="0" borderId="0"/>
    <xf numFmtId="0" fontId="53" fillId="0" borderId="0"/>
    <xf numFmtId="0" fontId="53" fillId="0" borderId="0"/>
    <xf numFmtId="0" fontId="52" fillId="0" borderId="0"/>
    <xf numFmtId="0" fontId="53" fillId="0" borderId="0"/>
    <xf numFmtId="167" fontId="72" fillId="0" borderId="0" applyBorder="0" applyProtection="0"/>
    <xf numFmtId="0" fontId="29" fillId="0" borderId="0"/>
  </cellStyleXfs>
  <cellXfs count="1742">
    <xf numFmtId="0" fontId="0" fillId="0" borderId="0" xfId="0"/>
    <xf numFmtId="0" fontId="3" fillId="0" borderId="0" xfId="0" applyFont="1"/>
    <xf numFmtId="0" fontId="3" fillId="0" borderId="8" xfId="0" applyFont="1" applyBorder="1" applyAlignment="1">
      <alignment horizontal="center"/>
    </xf>
    <xf numFmtId="0" fontId="3" fillId="13" borderId="8" xfId="0" applyFont="1" applyFill="1" applyBorder="1"/>
    <xf numFmtId="0" fontId="3" fillId="4" borderId="8" xfId="0" applyFont="1" applyFill="1" applyBorder="1" applyAlignment="1">
      <alignment vertical="top" wrapText="1"/>
    </xf>
    <xf numFmtId="0" fontId="3" fillId="0" borderId="0" xfId="0" applyFont="1" applyAlignment="1">
      <alignment horizontal="center"/>
    </xf>
    <xf numFmtId="0" fontId="3" fillId="0" borderId="8" xfId="0" applyFont="1" applyBorder="1"/>
    <xf numFmtId="0" fontId="7" fillId="0" borderId="8" xfId="0" applyFont="1" applyBorder="1" applyAlignment="1">
      <alignment horizontal="center"/>
    </xf>
    <xf numFmtId="0" fontId="7" fillId="0" borderId="8" xfId="0" applyFont="1" applyBorder="1" applyAlignment="1">
      <alignment horizontal="center" wrapText="1"/>
    </xf>
    <xf numFmtId="0" fontId="3" fillId="0" borderId="24" xfId="0" applyFont="1" applyBorder="1"/>
    <xf numFmtId="0" fontId="3" fillId="0" borderId="8" xfId="0" applyFont="1" applyBorder="1" applyAlignment="1">
      <alignment horizontal="left"/>
    </xf>
    <xf numFmtId="10" fontId="3" fillId="0" borderId="8" xfId="0" applyNumberFormat="1" applyFont="1" applyBorder="1" applyAlignment="1">
      <alignment horizontal="center"/>
    </xf>
    <xf numFmtId="0" fontId="3" fillId="13" borderId="8" xfId="0" applyFont="1" applyFill="1" applyBorder="1" applyAlignment="1">
      <alignment wrapText="1"/>
    </xf>
    <xf numFmtId="0" fontId="2" fillId="0" borderId="0" xfId="0" applyFont="1"/>
    <xf numFmtId="0" fontId="7" fillId="0" borderId="8" xfId="0" applyFont="1" applyBorder="1" applyAlignment="1">
      <alignment horizontal="center" vertical="top" wrapText="1"/>
    </xf>
    <xf numFmtId="0" fontId="3" fillId="0" borderId="0" xfId="0" applyFont="1" applyAlignment="1">
      <alignment horizontal="left"/>
    </xf>
    <xf numFmtId="0" fontId="3" fillId="13" borderId="8" xfId="0" applyFont="1" applyFill="1" applyBorder="1" applyAlignment="1">
      <alignment horizontal="left" wrapText="1"/>
    </xf>
    <xf numFmtId="0" fontId="11" fillId="4" borderId="8" xfId="0" applyFont="1" applyFill="1" applyBorder="1" applyAlignment="1">
      <alignment vertical="top" wrapText="1"/>
    </xf>
    <xf numFmtId="10" fontId="3" fillId="0" borderId="0" xfId="0" applyNumberFormat="1" applyFont="1" applyAlignment="1">
      <alignment horizontal="center"/>
    </xf>
    <xf numFmtId="0" fontId="3" fillId="0" borderId="8" xfId="0" applyFont="1" applyBorder="1" applyAlignment="1">
      <alignment horizontal="left" wrapText="1"/>
    </xf>
    <xf numFmtId="0" fontId="3" fillId="4" borderId="8" xfId="0" applyFont="1" applyFill="1" applyBorder="1" applyAlignment="1">
      <alignment wrapText="1"/>
    </xf>
    <xf numFmtId="0" fontId="3" fillId="6" borderId="8" xfId="0" applyFont="1" applyFill="1" applyBorder="1" applyAlignment="1">
      <alignment horizontal="left" wrapText="1"/>
    </xf>
    <xf numFmtId="0" fontId="3" fillId="6" borderId="8" xfId="0" applyFont="1" applyFill="1" applyBorder="1"/>
    <xf numFmtId="0" fontId="3" fillId="5" borderId="8" xfId="0" applyFont="1" applyFill="1" applyBorder="1" applyAlignment="1">
      <alignment horizontal="center" vertical="top" wrapText="1"/>
    </xf>
    <xf numFmtId="0" fontId="7" fillId="5" borderId="8" xfId="0" applyFont="1" applyFill="1" applyBorder="1" applyAlignment="1">
      <alignment horizontal="center"/>
    </xf>
    <xf numFmtId="0" fontId="3" fillId="5" borderId="8" xfId="0" applyFont="1" applyFill="1" applyBorder="1" applyAlignment="1">
      <alignment horizontal="left" wrapText="1"/>
    </xf>
    <xf numFmtId="0" fontId="3" fillId="4" borderId="8" xfId="0" applyFont="1" applyFill="1" applyBorder="1" applyAlignment="1">
      <alignment horizontal="left" wrapText="1"/>
    </xf>
    <xf numFmtId="0" fontId="3" fillId="5" borderId="8" xfId="0" applyFont="1" applyFill="1" applyBorder="1"/>
    <xf numFmtId="0" fontId="3" fillId="14" borderId="8" xfId="0" applyFont="1" applyFill="1" applyBorder="1" applyAlignment="1">
      <alignment wrapText="1"/>
    </xf>
    <xf numFmtId="0" fontId="7" fillId="0" borderId="9" xfId="0" applyFont="1" applyBorder="1" applyAlignment="1">
      <alignment horizontal="center" wrapText="1"/>
    </xf>
    <xf numFmtId="0" fontId="11" fillId="6" borderId="8" xfId="0" applyFont="1" applyFill="1" applyBorder="1" applyAlignment="1">
      <alignment horizontal="center" wrapText="1"/>
    </xf>
    <xf numFmtId="0" fontId="7" fillId="0" borderId="9" xfId="0" applyFont="1" applyBorder="1" applyAlignment="1">
      <alignment horizontal="center"/>
    </xf>
    <xf numFmtId="0" fontId="3" fillId="5" borderId="8" xfId="0" applyFont="1" applyFill="1" applyBorder="1" applyAlignment="1">
      <alignment horizontal="center"/>
    </xf>
    <xf numFmtId="0" fontId="3" fillId="4" borderId="8" xfId="0" applyFont="1" applyFill="1" applyBorder="1" applyAlignment="1">
      <alignment horizontal="justify" vertical="top" wrapText="1"/>
    </xf>
    <xf numFmtId="0" fontId="3" fillId="4" borderId="8" xfId="0" applyFont="1" applyFill="1" applyBorder="1"/>
    <xf numFmtId="0" fontId="7" fillId="0" borderId="9" xfId="0" applyFont="1" applyBorder="1" applyAlignment="1">
      <alignment horizontal="center" vertical="top" wrapText="1"/>
    </xf>
    <xf numFmtId="0" fontId="7" fillId="0" borderId="13" xfId="0" applyFont="1" applyBorder="1" applyAlignment="1">
      <alignment horizontal="center" vertical="top" wrapText="1"/>
    </xf>
    <xf numFmtId="0" fontId="7" fillId="0" borderId="13" xfId="0" applyFont="1" applyBorder="1" applyAlignment="1">
      <alignment horizontal="left" vertical="top" wrapText="1"/>
    </xf>
    <xf numFmtId="0" fontId="3" fillId="0" borderId="0" xfId="0" applyFont="1" applyAlignment="1">
      <alignment horizontal="left" wrapText="1"/>
    </xf>
    <xf numFmtId="0" fontId="7" fillId="5" borderId="8" xfId="0" applyFont="1" applyFill="1" applyBorder="1" applyAlignment="1">
      <alignment horizontal="center" wrapText="1"/>
    </xf>
    <xf numFmtId="0" fontId="3" fillId="4" borderId="8"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0" borderId="18" xfId="0" applyFont="1" applyBorder="1" applyAlignment="1">
      <alignment horizontal="center"/>
    </xf>
    <xf numFmtId="0" fontId="5" fillId="0" borderId="19" xfId="0" applyFont="1" applyBorder="1" applyAlignment="1">
      <alignment horizontal="center"/>
    </xf>
    <xf numFmtId="0" fontId="3" fillId="8" borderId="20" xfId="0" applyFont="1" applyFill="1" applyBorder="1" applyAlignment="1">
      <alignment horizontal="center"/>
    </xf>
    <xf numFmtId="0" fontId="5" fillId="9" borderId="17" xfId="0" applyFont="1" applyFill="1" applyBorder="1" applyAlignment="1">
      <alignment horizontal="center"/>
    </xf>
    <xf numFmtId="0" fontId="5" fillId="10" borderId="17" xfId="0" applyFont="1" applyFill="1" applyBorder="1" applyAlignment="1">
      <alignment horizontal="center"/>
    </xf>
    <xf numFmtId="0" fontId="5" fillId="11" borderId="17" xfId="0" applyFont="1" applyFill="1" applyBorder="1" applyAlignment="1">
      <alignment horizontal="center"/>
    </xf>
    <xf numFmtId="0" fontId="5" fillId="7" borderId="17" xfId="0" applyFont="1" applyFill="1" applyBorder="1" applyAlignment="1">
      <alignment horizontal="center"/>
    </xf>
    <xf numFmtId="0" fontId="5" fillId="0" borderId="20" xfId="0" applyFont="1" applyBorder="1" applyAlignment="1">
      <alignment horizontal="center" wrapText="1"/>
    </xf>
    <xf numFmtId="0" fontId="5" fillId="0" borderId="17" xfId="0" applyFont="1" applyBorder="1" applyAlignment="1">
      <alignment horizontal="center" wrapText="1"/>
    </xf>
    <xf numFmtId="0" fontId="11" fillId="13" borderId="8" xfId="0" applyFont="1" applyFill="1" applyBorder="1" applyAlignment="1">
      <alignment horizontal="center" wrapText="1"/>
    </xf>
    <xf numFmtId="0" fontId="3" fillId="6" borderId="8" xfId="0" applyFont="1" applyFill="1" applyBorder="1" applyAlignment="1">
      <alignment horizontal="left" vertical="top" wrapText="1"/>
    </xf>
    <xf numFmtId="0" fontId="7" fillId="0" borderId="9" xfId="0" applyFont="1" applyBorder="1"/>
    <xf numFmtId="0" fontId="11" fillId="13" borderId="8" xfId="0" applyFont="1" applyFill="1" applyBorder="1" applyAlignment="1">
      <alignment vertical="top" wrapText="1"/>
    </xf>
    <xf numFmtId="0" fontId="11" fillId="4" borderId="8" xfId="0" applyFont="1" applyFill="1" applyBorder="1" applyAlignment="1">
      <alignment wrapText="1"/>
    </xf>
    <xf numFmtId="0" fontId="18" fillId="5" borderId="8" xfId="0" applyFont="1" applyFill="1" applyBorder="1" applyAlignment="1">
      <alignment horizontal="center"/>
    </xf>
    <xf numFmtId="0" fontId="3" fillId="13" borderId="0" xfId="0" applyFont="1" applyFill="1"/>
    <xf numFmtId="0" fontId="3" fillId="13" borderId="12" xfId="0" applyFont="1" applyFill="1" applyBorder="1" applyAlignment="1">
      <alignment horizontal="left" wrapText="1"/>
    </xf>
    <xf numFmtId="0" fontId="3" fillId="5" borderId="10" xfId="0" applyFont="1" applyFill="1" applyBorder="1" applyAlignment="1">
      <alignment horizontal="center"/>
    </xf>
    <xf numFmtId="0" fontId="11" fillId="5" borderId="8" xfId="0" applyFont="1" applyFill="1" applyBorder="1" applyAlignment="1">
      <alignment horizontal="center" wrapText="1"/>
    </xf>
    <xf numFmtId="0" fontId="11" fillId="6" borderId="8" xfId="0" applyFont="1" applyFill="1" applyBorder="1" applyAlignment="1">
      <alignment horizontal="left" wrapText="1"/>
    </xf>
    <xf numFmtId="0" fontId="11" fillId="6" borderId="8" xfId="0" applyFont="1" applyFill="1" applyBorder="1" applyAlignment="1">
      <alignment horizontal="left" vertical="top" wrapText="1"/>
    </xf>
    <xf numFmtId="0" fontId="19" fillId="0" borderId="8" xfId="0" applyFont="1" applyBorder="1" applyAlignment="1">
      <alignment horizontal="justify" vertical="top" wrapText="1"/>
    </xf>
    <xf numFmtId="0" fontId="19" fillId="0" borderId="9" xfId="0" applyFont="1" applyBorder="1" applyAlignment="1">
      <alignment horizontal="center" vertical="center" textRotation="90" wrapText="1"/>
    </xf>
    <xf numFmtId="0" fontId="19" fillId="0" borderId="9" xfId="0" applyFont="1" applyBorder="1" applyAlignment="1">
      <alignment horizontal="center" vertical="center" wrapText="1"/>
    </xf>
    <xf numFmtId="0" fontId="6" fillId="0" borderId="0" xfId="0" applyFont="1"/>
    <xf numFmtId="0" fontId="7" fillId="0" borderId="8" xfId="0" applyFont="1" applyBorder="1" applyAlignment="1">
      <alignment horizontal="center" vertical="top" textRotation="90" wrapText="1"/>
    </xf>
    <xf numFmtId="0" fontId="7" fillId="0" borderId="8" xfId="0" applyFont="1" applyBorder="1" applyAlignment="1">
      <alignment horizontal="center" textRotation="90" wrapText="1"/>
    </xf>
    <xf numFmtId="0" fontId="11" fillId="4" borderId="8" xfId="0" applyFont="1" applyFill="1" applyBorder="1" applyAlignment="1">
      <alignment horizontal="center" wrapText="1"/>
    </xf>
    <xf numFmtId="10" fontId="3" fillId="5" borderId="8" xfId="0" applyNumberFormat="1" applyFont="1" applyFill="1" applyBorder="1" applyAlignment="1">
      <alignment horizontal="center"/>
    </xf>
    <xf numFmtId="0" fontId="11" fillId="5" borderId="8" xfId="0" applyFont="1" applyFill="1" applyBorder="1" applyAlignment="1">
      <alignment vertical="top" wrapText="1"/>
    </xf>
    <xf numFmtId="0" fontId="3" fillId="5" borderId="8" xfId="0" quotePrefix="1" applyFont="1" applyFill="1" applyBorder="1" applyAlignment="1">
      <alignment horizontal="center"/>
    </xf>
    <xf numFmtId="10" fontId="7" fillId="5" borderId="8" xfId="0" applyNumberFormat="1" applyFont="1" applyFill="1" applyBorder="1" applyAlignment="1">
      <alignment horizontal="center"/>
    </xf>
    <xf numFmtId="2" fontId="3" fillId="0" borderId="0" xfId="0" applyNumberFormat="1" applyFont="1"/>
    <xf numFmtId="2" fontId="3" fillId="0" borderId="8" xfId="0" applyNumberFormat="1" applyFont="1" applyBorder="1"/>
    <xf numFmtId="0" fontId="3" fillId="6" borderId="10" xfId="0" applyFont="1" applyFill="1" applyBorder="1" applyAlignment="1">
      <alignment horizontal="left" wrapText="1"/>
    </xf>
    <xf numFmtId="10" fontId="3" fillId="0" borderId="0" xfId="0" applyNumberFormat="1" applyFont="1"/>
    <xf numFmtId="0" fontId="20" fillId="0" borderId="0" xfId="0" applyFont="1" applyAlignment="1">
      <alignment horizontal="center" readingOrder="1"/>
    </xf>
    <xf numFmtId="0" fontId="7" fillId="0" borderId="0" xfId="0" applyFont="1" applyAlignment="1">
      <alignment horizontal="center" vertical="top" wrapText="1"/>
    </xf>
    <xf numFmtId="0" fontId="7" fillId="5" borderId="8" xfId="0" applyFont="1" applyFill="1" applyBorder="1" applyAlignment="1">
      <alignment horizontal="left" wrapText="1"/>
    </xf>
    <xf numFmtId="0" fontId="22" fillId="0" borderId="0" xfId="0" applyFont="1"/>
    <xf numFmtId="2" fontId="17" fillId="6" borderId="8" xfId="0" applyNumberFormat="1"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0" borderId="0" xfId="0" applyFont="1" applyAlignment="1">
      <alignment vertical="top"/>
    </xf>
    <xf numFmtId="0" fontId="3" fillId="6" borderId="8" xfId="0" applyFont="1" applyFill="1" applyBorder="1" applyAlignment="1">
      <alignment horizontal="left"/>
    </xf>
    <xf numFmtId="0" fontId="3" fillId="0" borderId="9" xfId="0" applyFont="1" applyBorder="1" applyAlignment="1">
      <alignment horizontal="center" wrapText="1"/>
    </xf>
    <xf numFmtId="0" fontId="3" fillId="0" borderId="9" xfId="0" applyFont="1" applyBorder="1" applyAlignment="1">
      <alignment horizontal="center" vertical="top" wrapText="1"/>
    </xf>
    <xf numFmtId="0" fontId="11" fillId="5" borderId="8" xfId="0" applyFont="1" applyFill="1" applyBorder="1" applyAlignment="1">
      <alignment horizontal="center" vertical="top" wrapText="1"/>
    </xf>
    <xf numFmtId="0" fontId="7" fillId="5" borderId="8" xfId="0" applyFont="1" applyFill="1" applyBorder="1" applyAlignment="1">
      <alignment horizontal="left"/>
    </xf>
    <xf numFmtId="0" fontId="0" fillId="7" borderId="0" xfId="0" applyFill="1"/>
    <xf numFmtId="0" fontId="23" fillId="0" borderId="0" xfId="0" applyFont="1"/>
    <xf numFmtId="0" fontId="11" fillId="0" borderId="0" xfId="0" applyFont="1"/>
    <xf numFmtId="2" fontId="11" fillId="13" borderId="8" xfId="0" applyNumberFormat="1" applyFont="1" applyFill="1" applyBorder="1" applyAlignment="1">
      <alignment horizontal="center" wrapText="1"/>
    </xf>
    <xf numFmtId="0" fontId="35" fillId="12" borderId="8" xfId="0" applyFont="1" applyFill="1" applyBorder="1" applyAlignment="1">
      <alignment horizontal="left" vertical="center" wrapText="1"/>
    </xf>
    <xf numFmtId="0" fontId="30" fillId="0" borderId="0" xfId="0" applyFont="1" applyAlignment="1">
      <alignment vertical="center"/>
    </xf>
    <xf numFmtId="0" fontId="30" fillId="0" borderId="8" xfId="0" applyFont="1" applyBorder="1" applyAlignment="1">
      <alignment horizontal="center" vertical="center"/>
    </xf>
    <xf numFmtId="0" fontId="35" fillId="0" borderId="8" xfId="2" applyFont="1" applyBorder="1" applyAlignment="1">
      <alignment horizontal="center" vertical="center" wrapText="1"/>
    </xf>
    <xf numFmtId="0" fontId="30" fillId="0" borderId="8" xfId="0" applyFont="1" applyBorder="1"/>
    <xf numFmtId="49" fontId="35" fillId="0" borderId="8" xfId="2" applyNumberFormat="1" applyFont="1" applyBorder="1" applyAlignment="1">
      <alignment horizontal="left" vertical="center" wrapText="1"/>
    </xf>
    <xf numFmtId="0" fontId="35" fillId="0" borderId="8" xfId="2" applyFont="1" applyBorder="1" applyAlignment="1">
      <alignment horizontal="center" vertical="center"/>
    </xf>
    <xf numFmtId="0" fontId="31" fillId="0" borderId="0" xfId="0" applyFont="1" applyAlignment="1">
      <alignment horizontal="left" vertical="center"/>
    </xf>
    <xf numFmtId="0" fontId="30" fillId="0" borderId="0" xfId="0" applyFont="1" applyAlignment="1">
      <alignment horizontal="left" vertical="center"/>
    </xf>
    <xf numFmtId="0" fontId="38" fillId="0" borderId="8" xfId="0" applyFont="1" applyBorder="1" applyAlignment="1">
      <alignment horizontal="center" vertical="center" wrapText="1"/>
    </xf>
    <xf numFmtId="0" fontId="30" fillId="12" borderId="8" xfId="0" applyFont="1" applyFill="1" applyBorder="1" applyAlignment="1">
      <alignment horizontal="left" vertical="center" wrapText="1"/>
    </xf>
    <xf numFmtId="0" fontId="3" fillId="13" borderId="8" xfId="0" applyFont="1" applyFill="1" applyBorder="1" applyAlignment="1">
      <alignment horizontal="center"/>
    </xf>
    <xf numFmtId="2" fontId="3" fillId="13" borderId="8" xfId="0" applyNumberFormat="1" applyFont="1" applyFill="1" applyBorder="1" applyAlignment="1">
      <alignment horizontal="center" wrapText="1"/>
    </xf>
    <xf numFmtId="0" fontId="3" fillId="13" borderId="8" xfId="0" applyFont="1" applyFill="1" applyBorder="1" applyAlignment="1">
      <alignment horizontal="center" vertical="top" wrapText="1"/>
    </xf>
    <xf numFmtId="0" fontId="35" fillId="13" borderId="8" xfId="0" applyFont="1" applyFill="1" applyBorder="1" applyAlignment="1">
      <alignment horizontal="center" wrapText="1"/>
    </xf>
    <xf numFmtId="0" fontId="11" fillId="13" borderId="12" xfId="0" applyFont="1" applyFill="1" applyBorder="1" applyAlignment="1">
      <alignment vertical="top" wrapText="1"/>
    </xf>
    <xf numFmtId="0" fontId="3" fillId="4" borderId="12" xfId="0" applyFont="1" applyFill="1" applyBorder="1" applyAlignment="1">
      <alignment wrapText="1"/>
    </xf>
    <xf numFmtId="0" fontId="3" fillId="4" borderId="12" xfId="0" applyFont="1" applyFill="1" applyBorder="1" applyAlignment="1">
      <alignment horizontal="left" vertical="top" wrapText="1"/>
    </xf>
    <xf numFmtId="0" fontId="3" fillId="4" borderId="12" xfId="0" applyFont="1" applyFill="1" applyBorder="1" applyAlignment="1">
      <alignment horizontal="left" wrapText="1"/>
    </xf>
    <xf numFmtId="0" fontId="11" fillId="4" borderId="12" xfId="0" applyFont="1" applyFill="1" applyBorder="1" applyAlignment="1">
      <alignment wrapText="1"/>
    </xf>
    <xf numFmtId="0" fontId="3" fillId="13" borderId="8" xfId="0" applyFont="1" applyFill="1" applyBorder="1" applyAlignment="1">
      <alignment horizontal="center" vertical="center"/>
    </xf>
    <xf numFmtId="1" fontId="3" fillId="13" borderId="8" xfId="0" applyNumberFormat="1" applyFont="1" applyFill="1" applyBorder="1" applyAlignment="1">
      <alignment horizontal="center" wrapText="1"/>
    </xf>
    <xf numFmtId="2" fontId="3" fillId="5" borderId="8" xfId="0" applyNumberFormat="1" applyFont="1" applyFill="1" applyBorder="1" applyAlignment="1">
      <alignment horizontal="center" wrapText="1"/>
    </xf>
    <xf numFmtId="0" fontId="11" fillId="13" borderId="8" xfId="0" applyFont="1" applyFill="1" applyBorder="1" applyAlignment="1">
      <alignment horizontal="center" vertical="center" wrapText="1"/>
    </xf>
    <xf numFmtId="9" fontId="3" fillId="5" borderId="8" xfId="0" applyNumberFormat="1" applyFont="1" applyFill="1" applyBorder="1" applyAlignment="1">
      <alignment horizontal="center" wrapText="1"/>
    </xf>
    <xf numFmtId="9" fontId="3" fillId="5" borderId="8" xfId="0" applyNumberFormat="1" applyFont="1" applyFill="1" applyBorder="1" applyAlignment="1">
      <alignment horizontal="center"/>
    </xf>
    <xf numFmtId="2" fontId="3" fillId="6" borderId="8" xfId="0" applyNumberFormat="1" applyFont="1" applyFill="1" applyBorder="1" applyAlignment="1">
      <alignment horizontal="center" vertical="center" wrapText="1"/>
    </xf>
    <xf numFmtId="0" fontId="3" fillId="5" borderId="8" xfId="0" applyFont="1" applyFill="1" applyBorder="1" applyAlignment="1">
      <alignment horizontal="center" wrapText="1"/>
    </xf>
    <xf numFmtId="0" fontId="7" fillId="6" borderId="8" xfId="0" applyFont="1" applyFill="1" applyBorder="1" applyAlignment="1">
      <alignment horizontal="center" wrapText="1"/>
    </xf>
    <xf numFmtId="2" fontId="3" fillId="5" borderId="8" xfId="0" applyNumberFormat="1" applyFont="1" applyFill="1" applyBorder="1" applyAlignment="1">
      <alignment horizontal="center"/>
    </xf>
    <xf numFmtId="9" fontId="7" fillId="5" borderId="8" xfId="0" applyNumberFormat="1" applyFont="1" applyFill="1" applyBorder="1" applyAlignment="1">
      <alignment horizontal="center"/>
    </xf>
    <xf numFmtId="2" fontId="7" fillId="5" borderId="8" xfId="0" applyNumberFormat="1" applyFont="1" applyFill="1" applyBorder="1" applyAlignment="1">
      <alignment horizontal="center"/>
    </xf>
    <xf numFmtId="0" fontId="17" fillId="6" borderId="8" xfId="0" applyFont="1" applyFill="1" applyBorder="1" applyAlignment="1">
      <alignment horizontal="center" vertical="center" wrapText="1"/>
    </xf>
    <xf numFmtId="10" fontId="50" fillId="15" borderId="43" xfId="0" applyNumberFormat="1" applyFont="1" applyFill="1" applyBorder="1" applyAlignment="1">
      <alignment horizontal="left"/>
    </xf>
    <xf numFmtId="0" fontId="3" fillId="0" borderId="8" xfId="0" applyFont="1" applyBorder="1" applyAlignment="1">
      <alignment horizontal="center" vertical="top" wrapText="1"/>
    </xf>
    <xf numFmtId="0" fontId="3" fillId="0" borderId="8" xfId="0" applyFont="1" applyBorder="1" applyAlignment="1">
      <alignment horizontal="center" wrapText="1"/>
    </xf>
    <xf numFmtId="0" fontId="7" fillId="0" borderId="0" xfId="0" applyFont="1"/>
    <xf numFmtId="0" fontId="3" fillId="0" borderId="8" xfId="0" applyFont="1" applyBorder="1" applyAlignment="1">
      <alignment wrapText="1"/>
    </xf>
    <xf numFmtId="0" fontId="59" fillId="0" borderId="10" xfId="9" applyFont="1" applyBorder="1" applyAlignment="1">
      <alignment horizontal="left" vertical="center" wrapText="1"/>
    </xf>
    <xf numFmtId="0" fontId="59" fillId="0" borderId="8" xfId="9" applyFont="1" applyBorder="1" applyAlignment="1">
      <alignment horizontal="left" vertical="center" wrapText="1"/>
    </xf>
    <xf numFmtId="0" fontId="59" fillId="0" borderId="8" xfId="9" applyFont="1" applyBorder="1" applyAlignment="1">
      <alignment horizontal="center"/>
    </xf>
    <xf numFmtId="0" fontId="59" fillId="0" borderId="9" xfId="9" applyFont="1" applyBorder="1" applyAlignment="1">
      <alignment horizontal="left" vertical="center" wrapText="1"/>
    </xf>
    <xf numFmtId="0" fontId="59" fillId="0" borderId="38" xfId="9" applyFont="1" applyBorder="1" applyAlignment="1">
      <alignment horizontal="left" vertical="center"/>
    </xf>
    <xf numFmtId="0" fontId="59" fillId="0" borderId="28" xfId="9" applyFont="1" applyBorder="1" applyAlignment="1">
      <alignment horizontal="left" vertical="center" wrapText="1"/>
    </xf>
    <xf numFmtId="0" fontId="59" fillId="0" borderId="38" xfId="9" applyFont="1" applyBorder="1" applyAlignment="1">
      <alignment horizontal="left" vertical="center" wrapText="1"/>
    </xf>
    <xf numFmtId="0" fontId="59" fillId="0" borderId="9" xfId="9" applyFont="1" applyBorder="1" applyAlignment="1">
      <alignment vertical="center"/>
    </xf>
    <xf numFmtId="0" fontId="59" fillId="0" borderId="38" xfId="9" applyFont="1" applyBorder="1" applyAlignment="1">
      <alignment vertical="center"/>
    </xf>
    <xf numFmtId="0" fontId="3" fillId="13" borderId="8" xfId="0" applyFont="1" applyFill="1" applyBorder="1" applyAlignment="1">
      <alignment horizontal="center" wrapText="1"/>
    </xf>
    <xf numFmtId="0" fontId="66" fillId="15" borderId="44" xfId="0" applyFont="1" applyFill="1" applyBorder="1" applyAlignment="1">
      <alignment horizontal="center" wrapText="1"/>
    </xf>
    <xf numFmtId="0" fontId="66" fillId="15" borderId="44" xfId="0" applyFont="1" applyFill="1" applyBorder="1" applyAlignment="1">
      <alignment horizontal="center" vertical="top" wrapText="1"/>
    </xf>
    <xf numFmtId="0" fontId="67" fillId="15" borderId="45" xfId="0" applyFont="1" applyFill="1" applyBorder="1" applyAlignment="1">
      <alignment horizontal="center" wrapText="1"/>
    </xf>
    <xf numFmtId="0" fontId="68" fillId="15" borderId="45" xfId="0" applyFont="1" applyFill="1" applyBorder="1" applyAlignment="1">
      <alignment horizontal="center" vertical="center" wrapText="1"/>
    </xf>
    <xf numFmtId="0" fontId="68" fillId="15" borderId="43" xfId="0" applyFont="1" applyFill="1" applyBorder="1" applyAlignment="1">
      <alignment horizontal="center" wrapText="1"/>
    </xf>
    <xf numFmtId="0" fontId="68" fillId="15" borderId="43" xfId="0" applyFont="1" applyFill="1" applyBorder="1" applyAlignment="1">
      <alignment horizontal="center" vertical="top" wrapText="1"/>
    </xf>
    <xf numFmtId="2" fontId="9" fillId="6" borderId="8" xfId="0" applyNumberFormat="1" applyFont="1" applyFill="1" applyBorder="1" applyAlignment="1">
      <alignment horizontal="center" vertical="center" wrapText="1"/>
    </xf>
    <xf numFmtId="9" fontId="17" fillId="6" borderId="8" xfId="0" applyNumberFormat="1" applyFont="1" applyFill="1" applyBorder="1" applyAlignment="1">
      <alignment horizontal="center" vertical="center" wrapText="1"/>
    </xf>
    <xf numFmtId="0" fontId="49" fillId="15" borderId="43" xfId="0" applyFont="1" applyFill="1" applyBorder="1" applyAlignment="1">
      <alignment horizontal="center" wrapText="1"/>
    </xf>
    <xf numFmtId="0" fontId="49" fillId="16" borderId="43" xfId="0" applyFont="1" applyFill="1" applyBorder="1" applyAlignment="1">
      <alignment horizontal="center"/>
    </xf>
    <xf numFmtId="2" fontId="48" fillId="15" borderId="43" xfId="0" applyNumberFormat="1" applyFont="1" applyFill="1" applyBorder="1" applyAlignment="1">
      <alignment horizontal="center" wrapText="1"/>
    </xf>
    <xf numFmtId="10" fontId="4" fillId="13" borderId="8" xfId="0" applyNumberFormat="1" applyFont="1" applyFill="1" applyBorder="1" applyAlignment="1">
      <alignment horizontal="left" vertical="top" wrapText="1"/>
    </xf>
    <xf numFmtId="0" fontId="65" fillId="16" borderId="43" xfId="0" applyFont="1" applyFill="1" applyBorder="1" applyAlignment="1">
      <alignment horizontal="center" wrapText="1"/>
    </xf>
    <xf numFmtId="10" fontId="65" fillId="16" borderId="43" xfId="0" applyNumberFormat="1" applyFont="1" applyFill="1" applyBorder="1" applyAlignment="1">
      <alignment horizontal="center" wrapText="1"/>
    </xf>
    <xf numFmtId="2" fontId="3"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2" fontId="11" fillId="13" borderId="8" xfId="0" applyNumberFormat="1" applyFont="1" applyFill="1" applyBorder="1" applyAlignment="1">
      <alignment horizontal="center" vertical="center" wrapText="1"/>
    </xf>
    <xf numFmtId="0" fontId="11" fillId="13" borderId="8" xfId="0" applyFont="1" applyFill="1" applyBorder="1" applyAlignment="1">
      <alignment horizontal="center" vertical="center"/>
    </xf>
    <xf numFmtId="0" fontId="7" fillId="0" borderId="0" xfId="0" applyFont="1" applyAlignment="1">
      <alignment horizontal="center" wrapText="1"/>
    </xf>
    <xf numFmtId="0" fontId="3" fillId="13" borderId="8" xfId="0" applyFont="1" applyFill="1" applyBorder="1" applyAlignment="1">
      <alignment horizontal="center" vertical="center" wrapText="1"/>
    </xf>
    <xf numFmtId="0" fontId="38" fillId="12" borderId="8"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30" fillId="12" borderId="8" xfId="0" applyFont="1" applyFill="1" applyBorder="1" applyAlignment="1">
      <alignment horizontal="center" vertical="center"/>
    </xf>
    <xf numFmtId="0" fontId="35" fillId="0" borderId="8" xfId="0" applyFont="1" applyBorder="1" applyAlignment="1">
      <alignment vertical="center" wrapText="1"/>
    </xf>
    <xf numFmtId="0" fontId="35" fillId="0" borderId="8" xfId="0" applyFont="1" applyBorder="1" applyAlignment="1">
      <alignment horizontal="center" vertical="center"/>
    </xf>
    <xf numFmtId="0" fontId="35" fillId="0" borderId="8" xfId="0" applyFont="1" applyBorder="1" applyAlignment="1">
      <alignment horizontal="center" vertical="center" wrapText="1"/>
    </xf>
    <xf numFmtId="0" fontId="3" fillId="6" borderId="8" xfId="0" applyFont="1" applyFill="1" applyBorder="1" applyAlignment="1">
      <alignment horizontal="center" wrapText="1"/>
    </xf>
    <xf numFmtId="0" fontId="3" fillId="0" borderId="0" xfId="0" applyFont="1" applyAlignment="1">
      <alignment horizontal="left" vertical="top" wrapText="1"/>
    </xf>
    <xf numFmtId="0" fontId="11" fillId="0" borderId="0" xfId="0" applyFont="1" applyAlignment="1">
      <alignment horizontal="left" vertical="top" wrapText="1"/>
    </xf>
    <xf numFmtId="0" fontId="3" fillId="2" borderId="0" xfId="0" applyFont="1" applyFill="1" applyAlignment="1">
      <alignment horizontal="left" wrapText="1"/>
    </xf>
    <xf numFmtId="0" fontId="3" fillId="0" borderId="0" xfId="0" applyFont="1" applyAlignment="1">
      <alignment horizontal="center" wrapText="1"/>
    </xf>
    <xf numFmtId="0" fontId="7" fillId="5" borderId="0" xfId="0" applyFont="1" applyFill="1" applyAlignment="1">
      <alignment horizontal="center"/>
    </xf>
    <xf numFmtId="1" fontId="8" fillId="0" borderId="0" xfId="0" applyNumberFormat="1" applyFont="1" applyAlignment="1">
      <alignment horizontal="center" vertical="center"/>
    </xf>
    <xf numFmtId="1" fontId="0" fillId="0" borderId="0" xfId="0" applyNumberFormat="1" applyAlignment="1">
      <alignment horizontal="center" vertical="center"/>
    </xf>
    <xf numFmtId="2" fontId="71" fillId="0" borderId="0" xfId="23" applyNumberFormat="1" applyFont="1" applyAlignment="1">
      <alignment horizontal="center" vertical="center" wrapText="1"/>
    </xf>
    <xf numFmtId="1" fontId="15" fillId="0" borderId="0" xfId="0" applyNumberFormat="1" applyFont="1" applyAlignment="1">
      <alignment horizontal="center" vertical="center" wrapText="1"/>
    </xf>
    <xf numFmtId="1" fontId="5" fillId="0" borderId="0" xfId="0" applyNumberFormat="1" applyFont="1" applyAlignment="1">
      <alignment horizontal="center" vertical="center"/>
    </xf>
    <xf numFmtId="1" fontId="3" fillId="0" borderId="0" xfId="1" applyNumberFormat="1" applyFont="1" applyFill="1" applyBorder="1" applyAlignment="1">
      <alignment horizontal="center" vertical="center"/>
    </xf>
    <xf numFmtId="0" fontId="7" fillId="0" borderId="9" xfId="0" applyFont="1" applyBorder="1" applyAlignment="1">
      <alignment textRotation="90" wrapText="1"/>
    </xf>
    <xf numFmtId="0" fontId="3" fillId="5" borderId="12" xfId="0" applyFont="1" applyFill="1" applyBorder="1" applyAlignment="1">
      <alignment vertical="center" wrapText="1"/>
    </xf>
    <xf numFmtId="10" fontId="11" fillId="0" borderId="0" xfId="0" applyNumberFormat="1" applyFont="1"/>
    <xf numFmtId="9" fontId="3" fillId="0" borderId="0" xfId="0" applyNumberFormat="1" applyFont="1"/>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0" fillId="0" borderId="0" xfId="0" applyFont="1"/>
    <xf numFmtId="0" fontId="31" fillId="0" borderId="0" xfId="0" applyFont="1"/>
    <xf numFmtId="0" fontId="33" fillId="0" borderId="8" xfId="0" applyFont="1" applyBorder="1" applyAlignment="1">
      <alignment textRotation="90"/>
    </xf>
    <xf numFmtId="0" fontId="37" fillId="0" borderId="8" xfId="0" applyFont="1" applyBorder="1" applyAlignment="1">
      <alignment horizontal="center" vertical="top" wrapText="1"/>
    </xf>
    <xf numFmtId="0" fontId="34" fillId="0" borderId="8" xfId="0" applyFont="1" applyBorder="1" applyAlignment="1">
      <alignment vertical="top" wrapText="1"/>
    </xf>
    <xf numFmtId="0" fontId="30" fillId="0" borderId="8" xfId="0" applyFont="1" applyBorder="1" applyAlignment="1">
      <alignment horizontal="center" vertical="top"/>
    </xf>
    <xf numFmtId="0" fontId="35" fillId="0" borderId="8" xfId="0" applyFont="1" applyBorder="1" applyAlignment="1">
      <alignment vertical="top" wrapText="1"/>
    </xf>
    <xf numFmtId="0" fontId="35" fillId="0" borderId="8" xfId="0" applyFont="1" applyBorder="1" applyAlignment="1">
      <alignment horizontal="center" vertical="top" wrapText="1"/>
    </xf>
    <xf numFmtId="0" fontId="30" fillId="0" borderId="8" xfId="0" applyFont="1" applyBorder="1" applyAlignment="1">
      <alignment vertical="center" wrapText="1"/>
    </xf>
    <xf numFmtId="0" fontId="33" fillId="0" borderId="0" xfId="0" applyFont="1"/>
    <xf numFmtId="0" fontId="33" fillId="0" borderId="0" xfId="0" applyFont="1" applyAlignment="1">
      <alignment vertical="center"/>
    </xf>
    <xf numFmtId="0" fontId="33" fillId="0" borderId="0" xfId="0" applyFont="1" applyAlignment="1">
      <alignment horizontal="center" vertical="center"/>
    </xf>
    <xf numFmtId="0" fontId="34" fillId="0" borderId="8" xfId="0" applyFont="1" applyBorder="1" applyAlignment="1">
      <alignment textRotation="90" wrapText="1"/>
    </xf>
    <xf numFmtId="0" fontId="35" fillId="0" borderId="8" xfId="0" applyFont="1" applyBorder="1" applyAlignment="1">
      <alignment horizontal="left" vertical="center" wrapText="1"/>
    </xf>
    <xf numFmtId="0" fontId="35" fillId="0" borderId="9" xfId="0" applyFont="1" applyBorder="1" applyAlignment="1">
      <alignment vertical="top" wrapText="1"/>
    </xf>
    <xf numFmtId="0" fontId="35" fillId="0" borderId="13" xfId="0" applyFont="1" applyBorder="1" applyAlignment="1">
      <alignment vertical="top" wrapText="1"/>
    </xf>
    <xf numFmtId="16" fontId="35" fillId="0" borderId="8" xfId="0" applyNumberFormat="1" applyFont="1" applyBorder="1" applyAlignment="1">
      <alignment horizontal="center" vertical="center" wrapText="1"/>
    </xf>
    <xf numFmtId="49" fontId="35" fillId="0" borderId="8" xfId="5" applyNumberFormat="1" applyFont="1" applyBorder="1" applyAlignment="1">
      <alignment horizontal="center" vertical="center"/>
    </xf>
    <xf numFmtId="164" fontId="35" fillId="0" borderId="8" xfId="0" applyNumberFormat="1" applyFont="1" applyBorder="1" applyAlignment="1">
      <alignment vertical="center" wrapText="1"/>
    </xf>
    <xf numFmtId="164" fontId="35" fillId="0" borderId="8" xfId="0" applyNumberFormat="1" applyFont="1" applyBorder="1" applyAlignment="1">
      <alignment horizontal="center" vertical="center" wrapText="1"/>
    </xf>
    <xf numFmtId="164" fontId="35" fillId="0" borderId="8" xfId="6" applyNumberFormat="1" applyFont="1" applyBorder="1" applyAlignment="1">
      <alignment horizontal="left" vertical="center" wrapText="1"/>
    </xf>
    <xf numFmtId="49" fontId="35" fillId="0" borderId="8" xfId="0" applyNumberFormat="1" applyFont="1" applyBorder="1" applyAlignment="1">
      <alignment vertical="center" wrapText="1"/>
    </xf>
    <xf numFmtId="0" fontId="35" fillId="0" borderId="10" xfId="0" applyFont="1" applyBorder="1" applyAlignment="1">
      <alignment vertical="top" wrapText="1"/>
    </xf>
    <xf numFmtId="0" fontId="30" fillId="0" borderId="0" xfId="0" applyFont="1" applyAlignment="1">
      <alignment horizontal="center" vertical="center"/>
    </xf>
    <xf numFmtId="0" fontId="34" fillId="0" borderId="0" xfId="0" applyFont="1" applyAlignment="1">
      <alignment vertical="center" textRotation="90" wrapText="1"/>
    </xf>
    <xf numFmtId="0" fontId="42" fillId="0" borderId="9" xfId="0" applyFont="1" applyBorder="1" applyAlignment="1">
      <alignment horizontal="center" vertical="center" wrapText="1"/>
    </xf>
    <xf numFmtId="0" fontId="42" fillId="0" borderId="8" xfId="0" applyFont="1" applyBorder="1" applyAlignment="1">
      <alignment horizontal="center" vertical="center" wrapText="1"/>
    </xf>
    <xf numFmtId="0" fontId="17" fillId="0" borderId="8" xfId="13" applyFont="1" applyBorder="1" applyAlignment="1">
      <alignment horizontal="center" vertical="top" wrapText="1"/>
    </xf>
    <xf numFmtId="0" fontId="17" fillId="0" borderId="8" xfId="13" applyFont="1" applyBorder="1" applyAlignment="1">
      <alignment horizontal="left" vertical="top" wrapText="1"/>
    </xf>
    <xf numFmtId="3" fontId="17" fillId="0" borderId="8" xfId="13" applyNumberFormat="1" applyFont="1" applyBorder="1" applyAlignment="1">
      <alignment horizontal="center" vertical="top" wrapText="1"/>
    </xf>
    <xf numFmtId="0" fontId="33" fillId="0" borderId="0" xfId="0" applyFont="1" applyAlignment="1">
      <alignment horizontal="center"/>
    </xf>
    <xf numFmtId="0" fontId="35" fillId="0" borderId="0" xfId="0" applyFont="1"/>
    <xf numFmtId="0" fontId="35" fillId="0" borderId="8" xfId="0" applyFont="1" applyBorder="1"/>
    <xf numFmtId="0" fontId="35" fillId="0" borderId="8" xfId="0" applyFont="1" applyBorder="1" applyAlignment="1">
      <alignment horizontal="center"/>
    </xf>
    <xf numFmtId="0" fontId="35" fillId="0" borderId="0" xfId="0" applyFont="1" applyAlignment="1">
      <alignment vertical="center"/>
    </xf>
    <xf numFmtId="0" fontId="35" fillId="0" borderId="0" xfId="0" applyFont="1" applyAlignment="1">
      <alignment horizontal="center" vertical="center"/>
    </xf>
    <xf numFmtId="0" fontId="30" fillId="0" borderId="0" xfId="0" applyFont="1" applyAlignment="1">
      <alignment horizontal="center"/>
    </xf>
    <xf numFmtId="0" fontId="38" fillId="12" borderId="8" xfId="0" applyFont="1" applyFill="1" applyBorder="1" applyAlignment="1">
      <alignment horizontal="justify" vertical="center" wrapText="1"/>
    </xf>
    <xf numFmtId="0" fontId="38" fillId="12" borderId="8" xfId="0" applyFont="1" applyFill="1" applyBorder="1" applyAlignment="1">
      <alignment horizontal="left" vertical="center" wrapText="1"/>
    </xf>
    <xf numFmtId="0" fontId="35" fillId="12" borderId="8" xfId="0" applyFont="1" applyFill="1" applyBorder="1" applyAlignment="1">
      <alignment horizontal="justify" vertical="center" wrapText="1"/>
    </xf>
    <xf numFmtId="0" fontId="30" fillId="12" borderId="8" xfId="0" applyFont="1" applyFill="1" applyBorder="1" applyAlignment="1">
      <alignment horizontal="left" vertical="center"/>
    </xf>
    <xf numFmtId="0" fontId="7" fillId="0" borderId="8" xfId="0" applyFont="1" applyBorder="1" applyAlignment="1">
      <alignment vertical="center" wrapText="1"/>
    </xf>
    <xf numFmtId="2" fontId="17" fillId="0" borderId="8" xfId="0" applyNumberFormat="1" applyFont="1" applyBorder="1" applyAlignment="1">
      <alignment horizontal="center" vertical="center" wrapText="1"/>
    </xf>
    <xf numFmtId="0" fontId="3" fillId="0" borderId="0" xfId="0" applyFont="1" applyAlignment="1">
      <alignment wrapText="1"/>
    </xf>
    <xf numFmtId="49" fontId="10" fillId="0" borderId="8" xfId="0" applyNumberFormat="1" applyFont="1" applyBorder="1" applyAlignment="1">
      <alignment vertical="center" wrapText="1"/>
    </xf>
    <xf numFmtId="49" fontId="10" fillId="0" borderId="8" xfId="0" applyNumberFormat="1" applyFont="1" applyBorder="1" applyAlignment="1">
      <alignment vertical="center"/>
    </xf>
    <xf numFmtId="0" fontId="74" fillId="0" borderId="38" xfId="0" applyFont="1" applyBorder="1" applyAlignment="1">
      <alignment vertical="center" wrapText="1"/>
    </xf>
    <xf numFmtId="0" fontId="10" fillId="0" borderId="3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11" fillId="0" borderId="8" xfId="0" applyFont="1" applyBorder="1" applyAlignment="1">
      <alignment horizontal="left" vertical="center" wrapText="1"/>
    </xf>
    <xf numFmtId="0" fontId="11" fillId="0" borderId="8" xfId="0" applyFont="1" applyBorder="1" applyAlignment="1">
      <alignment vertical="center" wrapText="1"/>
    </xf>
    <xf numFmtId="0" fontId="11" fillId="0" borderId="8" xfId="0" applyFont="1" applyBorder="1" applyAlignment="1">
      <alignment horizontal="center" wrapText="1"/>
    </xf>
    <xf numFmtId="0" fontId="17" fillId="0" borderId="8" xfId="0" applyFont="1" applyBorder="1" applyAlignment="1">
      <alignment vertical="top"/>
    </xf>
    <xf numFmtId="0" fontId="17" fillId="0" borderId="8" xfId="0" applyFont="1" applyBorder="1" applyAlignment="1">
      <alignment horizontal="center" vertical="top"/>
    </xf>
    <xf numFmtId="168" fontId="17" fillId="0" borderId="8" xfId="0" applyNumberFormat="1" applyFont="1" applyBorder="1" applyAlignment="1">
      <alignment horizontal="center" vertical="top"/>
    </xf>
    <xf numFmtId="49" fontId="11" fillId="0" borderId="8" xfId="0" applyNumberFormat="1" applyFont="1" applyBorder="1"/>
    <xf numFmtId="49" fontId="11" fillId="0" borderId="8" xfId="0" applyNumberFormat="1" applyFont="1" applyBorder="1" applyAlignment="1">
      <alignment horizontal="left" vertical="center"/>
    </xf>
    <xf numFmtId="1" fontId="17" fillId="0" borderId="8" xfId="0" applyNumberFormat="1" applyFont="1" applyBorder="1" applyAlignment="1">
      <alignment horizontal="center" vertical="top"/>
    </xf>
    <xf numFmtId="0" fontId="17" fillId="18" borderId="8" xfId="5" applyFont="1" applyFill="1" applyBorder="1" applyAlignment="1">
      <alignment horizontal="center" vertical="top" wrapText="1"/>
    </xf>
    <xf numFmtId="0" fontId="17" fillId="18" borderId="67" xfId="5" applyFont="1" applyFill="1" applyBorder="1" applyAlignment="1">
      <alignment horizontal="center" vertical="top" wrapText="1"/>
    </xf>
    <xf numFmtId="0" fontId="17" fillId="18" borderId="68" xfId="5" applyFont="1" applyFill="1" applyBorder="1" applyAlignment="1">
      <alignment horizontal="center" vertical="top" wrapText="1"/>
    </xf>
    <xf numFmtId="0" fontId="17" fillId="18" borderId="69" xfId="5" applyFont="1" applyFill="1" applyBorder="1" applyAlignment="1">
      <alignment horizontal="center" vertical="top" wrapText="1"/>
    </xf>
    <xf numFmtId="49" fontId="0" fillId="0" borderId="8" xfId="0" applyNumberFormat="1" applyBorder="1"/>
    <xf numFmtId="2" fontId="3" fillId="6" borderId="8" xfId="0" applyNumberFormat="1" applyFont="1" applyFill="1" applyBorder="1" applyAlignment="1">
      <alignment horizontal="center" vertical="center"/>
    </xf>
    <xf numFmtId="0" fontId="7" fillId="12" borderId="0" xfId="0" applyFont="1" applyFill="1" applyAlignment="1">
      <alignment horizontal="center"/>
    </xf>
    <xf numFmtId="0" fontId="2" fillId="14" borderId="12" xfId="0" applyFont="1" applyFill="1" applyBorder="1" applyAlignment="1">
      <alignment horizontal="left" wrapText="1"/>
    </xf>
    <xf numFmtId="9" fontId="3" fillId="8" borderId="8" xfId="0" applyNumberFormat="1" applyFont="1" applyFill="1" applyBorder="1" applyAlignment="1">
      <alignment horizontal="center"/>
    </xf>
    <xf numFmtId="9" fontId="11" fillId="13" borderId="8" xfId="1" applyFont="1" applyFill="1" applyBorder="1" applyAlignment="1">
      <alignment horizontal="center" wrapText="1"/>
    </xf>
    <xf numFmtId="0" fontId="11" fillId="13" borderId="8" xfId="0" applyFont="1" applyFill="1" applyBorder="1" applyAlignment="1">
      <alignment horizontal="left" wrapText="1"/>
    </xf>
    <xf numFmtId="9" fontId="11" fillId="5" borderId="8" xfId="1" applyFont="1" applyFill="1" applyBorder="1" applyAlignment="1">
      <alignment horizontal="center" wrapText="1"/>
    </xf>
    <xf numFmtId="0" fontId="11" fillId="13" borderId="12" xfId="0" applyFont="1" applyFill="1" applyBorder="1" applyAlignment="1">
      <alignment horizontal="left" wrapText="1"/>
    </xf>
    <xf numFmtId="0" fontId="75" fillId="0" borderId="8" xfId="0" applyFont="1" applyBorder="1" applyAlignment="1">
      <alignment vertical="center"/>
    </xf>
    <xf numFmtId="0" fontId="75" fillId="0" borderId="8" xfId="0" applyFont="1" applyBorder="1" applyAlignment="1">
      <alignment horizontal="left" vertical="center"/>
    </xf>
    <xf numFmtId="0" fontId="75" fillId="0" borderId="8" xfId="0" applyFont="1" applyBorder="1" applyAlignment="1">
      <alignment horizontal="center" vertical="center"/>
    </xf>
    <xf numFmtId="0" fontId="30" fillId="0" borderId="9" xfId="0" applyFont="1" applyBorder="1"/>
    <xf numFmtId="0" fontId="7" fillId="0" borderId="10" xfId="0" applyFont="1" applyBorder="1" applyAlignment="1">
      <alignment horizontal="center" textRotation="90" wrapText="1"/>
    </xf>
    <xf numFmtId="0" fontId="3" fillId="0" borderId="8" xfId="0" applyFont="1" applyBorder="1" applyAlignment="1">
      <alignment horizontal="center" vertical="center"/>
    </xf>
    <xf numFmtId="0" fontId="74" fillId="0" borderId="10" xfId="0" applyFont="1" applyBorder="1" applyAlignment="1">
      <alignment vertical="center" wrapText="1"/>
    </xf>
    <xf numFmtId="0" fontId="74" fillId="0" borderId="8" xfId="0" applyFont="1" applyBorder="1" applyAlignment="1">
      <alignment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59" fillId="0" borderId="10" xfId="9" applyFont="1" applyBorder="1" applyAlignment="1">
      <alignment horizontal="center" vertical="center" wrapText="1"/>
    </xf>
    <xf numFmtId="0" fontId="59" fillId="0" borderId="8" xfId="9" applyFont="1" applyBorder="1" applyAlignment="1">
      <alignment horizontal="center" vertical="center" wrapText="1"/>
    </xf>
    <xf numFmtId="0" fontId="59" fillId="0" borderId="10" xfId="9" applyFont="1" applyBorder="1" applyAlignment="1">
      <alignment horizontal="center" vertical="center"/>
    </xf>
    <xf numFmtId="0" fontId="59" fillId="0" borderId="8" xfId="9" applyFont="1" applyBorder="1" applyAlignment="1">
      <alignment horizontal="center" vertical="center"/>
    </xf>
    <xf numFmtId="0" fontId="11" fillId="13" borderId="8" xfId="0" applyFont="1" applyFill="1" applyBorder="1"/>
    <xf numFmtId="0" fontId="77" fillId="0" borderId="0" xfId="0" applyFont="1"/>
    <xf numFmtId="0" fontId="79" fillId="20" borderId="0" xfId="0" applyFont="1" applyFill="1"/>
    <xf numFmtId="0" fontId="3" fillId="23" borderId="8" xfId="0" applyFont="1" applyFill="1" applyBorder="1"/>
    <xf numFmtId="0" fontId="11" fillId="13" borderId="8" xfId="0" applyFont="1" applyFill="1" applyBorder="1" applyAlignment="1">
      <alignment horizontal="center" vertical="top" wrapText="1"/>
    </xf>
    <xf numFmtId="0" fontId="7" fillId="0" borderId="0" xfId="0" applyFont="1" applyAlignment="1">
      <alignment textRotation="90" wrapText="1"/>
    </xf>
    <xf numFmtId="2" fontId="3" fillId="5" borderId="0" xfId="0" applyNumberFormat="1" applyFont="1" applyFill="1" applyAlignment="1">
      <alignment horizontal="center"/>
    </xf>
    <xf numFmtId="10" fontId="11" fillId="13" borderId="8" xfId="0" applyNumberFormat="1" applyFont="1" applyFill="1" applyBorder="1" applyAlignment="1">
      <alignment horizontal="center" vertical="center" wrapText="1"/>
    </xf>
    <xf numFmtId="0" fontId="18" fillId="13" borderId="8" xfId="0" applyFont="1" applyFill="1" applyBorder="1" applyAlignment="1">
      <alignment horizontal="center" vertical="center" wrapText="1"/>
    </xf>
    <xf numFmtId="0" fontId="3" fillId="5" borderId="8" xfId="0" applyFont="1" applyFill="1" applyBorder="1" applyAlignment="1">
      <alignment horizontal="center" vertical="center"/>
    </xf>
    <xf numFmtId="0" fontId="3" fillId="6" borderId="8" xfId="0" applyFont="1" applyFill="1" applyBorder="1" applyAlignment="1">
      <alignment horizontal="center" vertical="top" wrapText="1"/>
    </xf>
    <xf numFmtId="0" fontId="3" fillId="22" borderId="8" xfId="0" applyFont="1" applyFill="1" applyBorder="1" applyAlignment="1">
      <alignment horizontal="center"/>
    </xf>
    <xf numFmtId="2" fontId="3" fillId="6" borderId="36" xfId="0" applyNumberFormat="1" applyFont="1" applyFill="1" applyBorder="1" applyAlignment="1">
      <alignment horizontal="center" wrapText="1"/>
    </xf>
    <xf numFmtId="0" fontId="3" fillId="6" borderId="38" xfId="0" applyFont="1" applyFill="1" applyBorder="1" applyAlignment="1">
      <alignment horizontal="center" vertical="top" wrapText="1"/>
    </xf>
    <xf numFmtId="2" fontId="3" fillId="6" borderId="39" xfId="0" applyNumberFormat="1" applyFont="1" applyFill="1" applyBorder="1" applyAlignment="1">
      <alignment horizontal="center" wrapText="1"/>
    </xf>
    <xf numFmtId="0" fontId="80" fillId="0" borderId="0" xfId="0" applyFont="1"/>
    <xf numFmtId="49" fontId="11" fillId="0" borderId="0" xfId="0" applyNumberFormat="1" applyFont="1" applyAlignment="1">
      <alignment vertical="center" wrapText="1"/>
    </xf>
    <xf numFmtId="164" fontId="10" fillId="0" borderId="8" xfId="0" applyNumberFormat="1" applyFont="1" applyBorder="1" applyAlignment="1">
      <alignment horizontal="center" vertical="center" wrapText="1"/>
    </xf>
    <xf numFmtId="164" fontId="10" fillId="0" borderId="11" xfId="0" applyNumberFormat="1" applyFont="1" applyBorder="1" applyAlignment="1">
      <alignment vertical="center" wrapText="1"/>
    </xf>
    <xf numFmtId="164" fontId="10" fillId="0" borderId="8" xfId="0" applyNumberFormat="1" applyFont="1" applyBorder="1" applyAlignment="1">
      <alignment vertical="center" wrapText="1"/>
    </xf>
    <xf numFmtId="164" fontId="10" fillId="0" borderId="8" xfId="0" applyNumberFormat="1" applyFont="1" applyBorder="1" applyAlignment="1">
      <alignment horizontal="left" vertical="center" wrapText="1"/>
    </xf>
    <xf numFmtId="0" fontId="3" fillId="0" borderId="8" xfId="0" applyFont="1" applyBorder="1" applyAlignment="1">
      <alignment vertical="center"/>
    </xf>
    <xf numFmtId="0" fontId="3" fillId="0" borderId="8" xfId="0" applyFont="1" applyBorder="1" applyAlignment="1">
      <alignment horizontal="left" vertical="center"/>
    </xf>
    <xf numFmtId="0" fontId="11" fillId="12" borderId="8" xfId="0" applyFont="1" applyFill="1" applyBorder="1" applyAlignment="1">
      <alignment vertical="center" wrapText="1"/>
    </xf>
    <xf numFmtId="0" fontId="11" fillId="12" borderId="13" xfId="0" applyFont="1" applyFill="1" applyBorder="1" applyAlignment="1">
      <alignment horizontal="center" vertical="top" wrapText="1"/>
    </xf>
    <xf numFmtId="0" fontId="11" fillId="12" borderId="8" xfId="0" applyFont="1" applyFill="1" applyBorder="1" applyAlignment="1">
      <alignment horizontal="center" vertical="center"/>
    </xf>
    <xf numFmtId="0" fontId="11" fillId="12" borderId="8" xfId="0" applyFont="1" applyFill="1" applyBorder="1"/>
    <xf numFmtId="0" fontId="32" fillId="0" borderId="0" xfId="0" applyFont="1" applyAlignment="1">
      <alignment horizontal="center"/>
    </xf>
    <xf numFmtId="0" fontId="18" fillId="0" borderId="14" xfId="0" applyFont="1" applyBorder="1" applyAlignment="1">
      <alignment textRotation="90" wrapText="1"/>
    </xf>
    <xf numFmtId="0" fontId="18" fillId="0" borderId="9" xfId="0" applyFont="1" applyBorder="1" applyAlignment="1">
      <alignment horizontal="center" vertical="center" wrapText="1"/>
    </xf>
    <xf numFmtId="0" fontId="18" fillId="0" borderId="9"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xf numFmtId="0" fontId="3" fillId="0" borderId="8" xfId="22" applyFont="1" applyBorder="1" applyAlignment="1">
      <alignment horizontal="left"/>
    </xf>
    <xf numFmtId="0" fontId="11" fillId="0" borderId="8" xfId="22" applyFont="1" applyBorder="1" applyAlignment="1">
      <alignment horizontal="center" wrapText="1"/>
    </xf>
    <xf numFmtId="0" fontId="11" fillId="0" borderId="8" xfId="22" applyFont="1" applyBorder="1" applyAlignment="1">
      <alignment horizontal="center" vertical="top" wrapText="1"/>
    </xf>
    <xf numFmtId="0" fontId="11" fillId="0" borderId="8" xfId="22" applyFont="1" applyBorder="1" applyAlignment="1">
      <alignment horizontal="left" vertical="top" wrapText="1"/>
    </xf>
    <xf numFmtId="0" fontId="17" fillId="0" borderId="8" xfId="22" applyFont="1" applyBorder="1" applyAlignment="1">
      <alignment horizontal="left" vertical="top" wrapText="1"/>
    </xf>
    <xf numFmtId="0" fontId="17" fillId="0" borderId="8" xfId="22" applyFont="1" applyBorder="1" applyAlignment="1">
      <alignment horizontal="center" vertical="top" wrapText="1"/>
    </xf>
    <xf numFmtId="0" fontId="17" fillId="0" borderId="8" xfId="22" applyFont="1" applyBorder="1" applyAlignment="1">
      <alignment horizontal="left" wrapText="1"/>
    </xf>
    <xf numFmtId="0" fontId="17" fillId="0" borderId="8" xfId="22" applyFont="1" applyBorder="1" applyAlignment="1">
      <alignment horizontal="center" wrapText="1"/>
    </xf>
    <xf numFmtId="0" fontId="3" fillId="0" borderId="8" xfId="22" applyFont="1" applyBorder="1" applyAlignment="1">
      <alignment horizontal="left" vertical="center"/>
    </xf>
    <xf numFmtId="0" fontId="6" fillId="0" borderId="8" xfId="22" applyFont="1" applyBorder="1" applyAlignment="1">
      <alignment horizontal="left" vertical="top" wrapText="1"/>
    </xf>
    <xf numFmtId="0" fontId="73" fillId="0" borderId="8" xfId="22" applyFont="1" applyBorder="1" applyAlignment="1">
      <alignment horizontal="center" vertical="center" wrapText="1"/>
    </xf>
    <xf numFmtId="0" fontId="11" fillId="0" borderId="8" xfId="22" applyFont="1" applyBorder="1" applyAlignment="1">
      <alignment horizontal="center"/>
    </xf>
    <xf numFmtId="0" fontId="11" fillId="0" borderId="8" xfId="22" applyFont="1" applyBorder="1"/>
    <xf numFmtId="0" fontId="3" fillId="0" borderId="8" xfId="22" applyFont="1" applyBorder="1" applyAlignment="1">
      <alignment horizontal="left" vertical="top"/>
    </xf>
    <xf numFmtId="0" fontId="11" fillId="0" borderId="8" xfId="22" applyFont="1" applyBorder="1" applyAlignment="1">
      <alignment horizontal="left" vertical="top"/>
    </xf>
    <xf numFmtId="49" fontId="11" fillId="0" borderId="8" xfId="22" applyNumberFormat="1" applyFont="1" applyBorder="1" applyAlignment="1">
      <alignment horizontal="left" vertical="top"/>
    </xf>
    <xf numFmtId="0" fontId="5" fillId="0" borderId="8" xfId="22" applyFont="1" applyBorder="1" applyAlignment="1">
      <alignment horizontal="left" vertical="top"/>
    </xf>
    <xf numFmtId="0" fontId="5" fillId="0" borderId="8" xfId="22" applyFont="1" applyBorder="1" applyAlignment="1">
      <alignment horizontal="left" vertical="top" wrapText="1"/>
    </xf>
    <xf numFmtId="0" fontId="11" fillId="0" borderId="8" xfId="22" applyFont="1" applyBorder="1" applyAlignment="1">
      <alignment horizontal="center" vertical="top"/>
    </xf>
    <xf numFmtId="0" fontId="11" fillId="0" borderId="8" xfId="22" applyFont="1" applyBorder="1" applyAlignment="1">
      <alignment horizontal="center" vertical="center"/>
    </xf>
    <xf numFmtId="0" fontId="13" fillId="0" borderId="9" xfId="0" applyFont="1" applyBorder="1"/>
    <xf numFmtId="0" fontId="3" fillId="0" borderId="9" xfId="0" applyFont="1" applyBorder="1"/>
    <xf numFmtId="0" fontId="7" fillId="0" borderId="8" xfId="0" applyFont="1" applyBorder="1" applyAlignment="1">
      <alignment textRotation="88" wrapText="1"/>
    </xf>
    <xf numFmtId="0" fontId="21" fillId="0" borderId="8" xfId="0" applyFont="1" applyBorder="1" applyAlignment="1">
      <alignment horizontal="center" vertical="top" wrapText="1"/>
    </xf>
    <xf numFmtId="0" fontId="11" fillId="0" borderId="8" xfId="0" applyFont="1" applyBorder="1" applyAlignment="1">
      <alignment horizontal="center"/>
    </xf>
    <xf numFmtId="0" fontId="13" fillId="0" borderId="8" xfId="0" applyFont="1" applyBorder="1"/>
    <xf numFmtId="0" fontId="21" fillId="0" borderId="9" xfId="0" applyFont="1" applyBorder="1" applyAlignment="1">
      <alignment horizontal="center" vertical="top" wrapText="1"/>
    </xf>
    <xf numFmtId="0" fontId="63" fillId="0" borderId="9" xfId="10" applyFont="1" applyBorder="1" applyAlignment="1">
      <alignment horizontal="center" vertical="center" wrapText="1"/>
    </xf>
    <xf numFmtId="0" fontId="11" fillId="0" borderId="10" xfId="0" applyFont="1" applyBorder="1" applyAlignment="1">
      <alignment horizontal="left" vertical="center" wrapText="1"/>
    </xf>
    <xf numFmtId="0" fontId="11" fillId="0" borderId="10" xfId="0" applyFont="1" applyBorder="1" applyAlignment="1">
      <alignment horizontal="center" vertical="center" wrapText="1"/>
    </xf>
    <xf numFmtId="0" fontId="36" fillId="0" borderId="8" xfId="10" applyBorder="1" applyAlignment="1">
      <alignment horizontal="center" vertical="center" wrapText="1"/>
    </xf>
    <xf numFmtId="0" fontId="17" fillId="0" borderId="8" xfId="0" applyFont="1" applyBorder="1" applyAlignment="1">
      <alignment horizontal="left" vertical="center" wrapText="1"/>
    </xf>
    <xf numFmtId="0" fontId="17" fillId="0" borderId="8" xfId="0" applyFont="1" applyBorder="1" applyAlignment="1">
      <alignment horizontal="center" vertical="center" wrapText="1"/>
    </xf>
    <xf numFmtId="0" fontId="17" fillId="0" borderId="8" xfId="12" applyFont="1" applyBorder="1" applyAlignment="1">
      <alignment horizontal="center" vertical="center" wrapText="1"/>
    </xf>
    <xf numFmtId="0" fontId="11" fillId="0" borderId="8" xfId="0" applyFont="1" applyBorder="1" applyAlignment="1">
      <alignment horizontal="left"/>
    </xf>
    <xf numFmtId="0" fontId="55" fillId="0" borderId="8" xfId="0" applyFont="1" applyBorder="1"/>
    <xf numFmtId="0" fontId="55" fillId="0" borderId="8" xfId="0" applyFont="1" applyBorder="1" applyAlignment="1">
      <alignment wrapText="1"/>
    </xf>
    <xf numFmtId="0" fontId="55" fillId="0" borderId="8" xfId="0" applyFont="1" applyBorder="1" applyAlignment="1">
      <alignment horizontal="center"/>
    </xf>
    <xf numFmtId="0" fontId="55" fillId="0" borderId="8" xfId="0" applyFont="1" applyBorder="1" applyAlignment="1">
      <alignment horizontal="center" wrapText="1"/>
    </xf>
    <xf numFmtId="0" fontId="55" fillId="0" borderId="9" xfId="0" applyFont="1" applyBorder="1" applyAlignment="1">
      <alignment horizontal="center"/>
    </xf>
    <xf numFmtId="0" fontId="55" fillId="0" borderId="13" xfId="0" applyFont="1" applyBorder="1" applyAlignment="1">
      <alignment horizontal="center"/>
    </xf>
    <xf numFmtId="0" fontId="0" fillId="0" borderId="8" xfId="0" applyBorder="1" applyAlignment="1">
      <alignment wrapText="1"/>
    </xf>
    <xf numFmtId="0" fontId="10" fillId="0" borderId="8" xfId="0" applyFont="1" applyBorder="1" applyAlignment="1">
      <alignment horizontal="center" vertical="center"/>
    </xf>
    <xf numFmtId="0" fontId="55" fillId="0" borderId="10" xfId="0" applyFont="1" applyBorder="1" applyAlignment="1">
      <alignment horizontal="center"/>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0" borderId="24" xfId="0" applyFont="1" applyBorder="1" applyAlignment="1">
      <alignment horizontal="center"/>
    </xf>
    <xf numFmtId="0" fontId="3" fillId="0" borderId="23" xfId="0" applyFont="1" applyBorder="1" applyAlignment="1">
      <alignment horizontal="center"/>
    </xf>
    <xf numFmtId="0" fontId="5" fillId="6" borderId="8" xfId="0" applyFont="1" applyFill="1" applyBorder="1" applyAlignment="1">
      <alignment horizontal="left" vertical="center" wrapText="1"/>
    </xf>
    <xf numFmtId="0" fontId="11" fillId="22" borderId="8" xfId="0" applyFont="1" applyFill="1" applyBorder="1"/>
    <xf numFmtId="0" fontId="11" fillId="22" borderId="0" xfId="0" applyFont="1" applyFill="1"/>
    <xf numFmtId="10" fontId="3" fillId="22" borderId="0" xfId="0" applyNumberFormat="1" applyFont="1" applyFill="1" applyAlignment="1">
      <alignment horizontal="center"/>
    </xf>
    <xf numFmtId="10" fontId="3" fillId="6" borderId="0" xfId="0" applyNumberFormat="1" applyFont="1" applyFill="1" applyAlignment="1">
      <alignment horizontal="center"/>
    </xf>
    <xf numFmtId="10" fontId="3" fillId="4" borderId="0" xfId="0" applyNumberFormat="1" applyFont="1" applyFill="1" applyAlignment="1">
      <alignment horizontal="center"/>
    </xf>
    <xf numFmtId="0" fontId="3" fillId="3" borderId="8" xfId="0" applyFont="1" applyFill="1" applyBorder="1" applyAlignment="1">
      <alignment horizontal="left" wrapText="1"/>
    </xf>
    <xf numFmtId="10" fontId="3" fillId="3" borderId="0" xfId="0" applyNumberFormat="1" applyFont="1" applyFill="1" applyAlignment="1">
      <alignment horizontal="center"/>
    </xf>
    <xf numFmtId="0" fontId="3" fillId="22" borderId="8" xfId="0" applyFont="1" applyFill="1" applyBorder="1" applyAlignment="1">
      <alignment wrapText="1"/>
    </xf>
    <xf numFmtId="0" fontId="3" fillId="22" borderId="8" xfId="0" applyFont="1" applyFill="1" applyBorder="1" applyAlignment="1">
      <alignment horizontal="left"/>
    </xf>
    <xf numFmtId="0" fontId="3" fillId="22" borderId="8" xfId="0" applyFont="1" applyFill="1" applyBorder="1"/>
    <xf numFmtId="0" fontId="7" fillId="22" borderId="8" xfId="0" applyFont="1" applyFill="1" applyBorder="1"/>
    <xf numFmtId="0" fontId="11" fillId="22" borderId="8" xfId="0" applyFont="1" applyFill="1" applyBorder="1" applyAlignment="1">
      <alignment horizontal="center"/>
    </xf>
    <xf numFmtId="2" fontId="6" fillId="0" borderId="8"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0" fontId="35" fillId="13" borderId="8" xfId="0" applyFont="1" applyFill="1" applyBorder="1" applyAlignment="1">
      <alignment horizontal="center" vertical="center" wrapText="1"/>
    </xf>
    <xf numFmtId="0" fontId="7" fillId="0" borderId="8" xfId="0" applyFont="1" applyBorder="1" applyAlignment="1">
      <alignment horizontal="center" wrapText="1"/>
    </xf>
    <xf numFmtId="0" fontId="7" fillId="0" borderId="0" xfId="0" applyFont="1" applyAlignment="1">
      <alignment horizontal="center" wrapText="1"/>
    </xf>
    <xf numFmtId="0" fontId="7" fillId="5" borderId="8" xfId="0" applyFont="1" applyFill="1" applyBorder="1" applyAlignment="1">
      <alignment horizontal="center"/>
    </xf>
    <xf numFmtId="0" fontId="3" fillId="0" borderId="24" xfId="0" applyFont="1" applyBorder="1" applyAlignment="1">
      <alignment horizontal="center"/>
    </xf>
    <xf numFmtId="0" fontId="3" fillId="6" borderId="8" xfId="0" applyFont="1" applyFill="1" applyBorder="1" applyAlignment="1">
      <alignment horizontal="left" wrapText="1"/>
    </xf>
    <xf numFmtId="2" fontId="3" fillId="0" borderId="0" xfId="0" applyNumberFormat="1" applyFont="1" applyAlignment="1">
      <alignment horizontal="center"/>
    </xf>
    <xf numFmtId="0" fontId="7" fillId="3" borderId="35" xfId="0" applyFont="1" applyFill="1" applyBorder="1" applyAlignment="1">
      <alignment horizontal="center" vertical="center" textRotation="90" wrapText="1"/>
    </xf>
    <xf numFmtId="2" fontId="3" fillId="13" borderId="8" xfId="0" applyNumberFormat="1" applyFont="1" applyFill="1" applyBorder="1" applyAlignment="1">
      <alignment vertical="center" wrapText="1"/>
    </xf>
    <xf numFmtId="0" fontId="11" fillId="5" borderId="8" xfId="0" applyFont="1" applyFill="1" applyBorder="1" applyAlignment="1">
      <alignment horizontal="center"/>
    </xf>
    <xf numFmtId="2" fontId="11" fillId="13" borderId="8" xfId="0" applyNumberFormat="1" applyFont="1" applyFill="1" applyBorder="1" applyAlignment="1">
      <alignment vertical="center" wrapText="1"/>
    </xf>
    <xf numFmtId="0" fontId="11" fillId="5" borderId="8" xfId="0" applyFont="1" applyFill="1" applyBorder="1" applyAlignment="1">
      <alignment horizontal="center" vertical="center" wrapText="1"/>
    </xf>
    <xf numFmtId="0" fontId="3" fillId="5" borderId="8" xfId="0" applyFont="1" applyFill="1" applyBorder="1" applyAlignment="1">
      <alignment horizontal="center"/>
    </xf>
    <xf numFmtId="0" fontId="11" fillId="12" borderId="8" xfId="0" applyFont="1" applyFill="1" applyBorder="1" applyAlignment="1">
      <alignment horizontal="center" vertical="center" wrapText="1"/>
    </xf>
    <xf numFmtId="0" fontId="30" fillId="0" borderId="8" xfId="0" applyFont="1" applyBorder="1" applyAlignment="1">
      <alignment horizontal="center" vertical="center" wrapText="1"/>
    </xf>
    <xf numFmtId="0" fontId="38" fillId="0" borderId="8" xfId="0" applyFont="1" applyBorder="1" applyAlignment="1">
      <alignment horizontal="center" vertical="center" wrapText="1"/>
    </xf>
    <xf numFmtId="0" fontId="35" fillId="0" borderId="9" xfId="0" applyFont="1" applyBorder="1" applyAlignment="1">
      <alignment horizontal="center" vertical="top" wrapText="1"/>
    </xf>
    <xf numFmtId="0" fontId="3" fillId="0" borderId="8" xfId="0" applyFont="1" applyBorder="1" applyAlignment="1">
      <alignment horizontal="center"/>
    </xf>
    <xf numFmtId="0" fontId="70" fillId="16" borderId="43" xfId="0" applyFont="1" applyFill="1" applyBorder="1" applyAlignment="1">
      <alignment horizontal="center"/>
    </xf>
    <xf numFmtId="0" fontId="3" fillId="0" borderId="8" xfId="0" applyFont="1" applyFill="1" applyBorder="1"/>
    <xf numFmtId="0" fontId="7" fillId="0" borderId="8" xfId="0" applyFont="1" applyFill="1" applyBorder="1" applyAlignment="1">
      <alignment horizontal="center" vertical="top" wrapText="1"/>
    </xf>
    <xf numFmtId="2" fontId="3" fillId="0" borderId="8" xfId="0" applyNumberFormat="1" applyFont="1" applyFill="1" applyBorder="1"/>
    <xf numFmtId="0" fontId="11" fillId="6" borderId="12" xfId="0" applyFont="1" applyFill="1" applyBorder="1" applyAlignment="1">
      <alignment horizontal="left" wrapText="1"/>
    </xf>
    <xf numFmtId="0" fontId="11" fillId="6" borderId="12" xfId="0" applyFont="1" applyFill="1" applyBorder="1" applyAlignment="1">
      <alignment horizontal="left" vertical="top" wrapText="1"/>
    </xf>
    <xf numFmtId="0" fontId="11" fillId="6" borderId="72" xfId="0" applyFont="1" applyFill="1" applyBorder="1" applyAlignment="1">
      <alignment horizontal="left" vertical="top" wrapText="1"/>
    </xf>
    <xf numFmtId="0" fontId="3" fillId="6" borderId="35" xfId="0" applyFont="1" applyFill="1" applyBorder="1" applyAlignment="1">
      <alignment horizontal="center" vertical="top" wrapText="1"/>
    </xf>
    <xf numFmtId="0" fontId="3" fillId="6" borderId="37" xfId="0" applyFont="1" applyFill="1" applyBorder="1" applyAlignment="1">
      <alignment horizontal="center" vertical="top" wrapText="1"/>
    </xf>
    <xf numFmtId="0" fontId="18" fillId="0" borderId="8" xfId="0" applyFont="1" applyBorder="1"/>
    <xf numFmtId="0" fontId="7" fillId="0" borderId="8" xfId="0" applyFont="1" applyBorder="1"/>
    <xf numFmtId="0" fontId="11" fillId="23" borderId="8" xfId="0" applyFont="1" applyFill="1" applyBorder="1"/>
    <xf numFmtId="0" fontId="11" fillId="23" borderId="8" xfId="0" applyFont="1" applyFill="1" applyBorder="1" applyAlignment="1">
      <alignment horizontal="center"/>
    </xf>
    <xf numFmtId="0" fontId="30" fillId="0" borderId="40" xfId="0" applyFont="1" applyBorder="1" applyAlignment="1">
      <alignment horizontal="left" vertical="top" wrapText="1"/>
    </xf>
    <xf numFmtId="0" fontId="30" fillId="0" borderId="35" xfId="0" applyFont="1" applyBorder="1" applyAlignment="1">
      <alignment horizontal="left" vertical="top" wrapText="1"/>
    </xf>
    <xf numFmtId="0" fontId="82" fillId="0" borderId="8" xfId="0" applyFont="1" applyBorder="1" applyAlignment="1">
      <alignment horizontal="center" vertical="center" wrapText="1"/>
    </xf>
    <xf numFmtId="0" fontId="30" fillId="0" borderId="49" xfId="0" applyFont="1" applyBorder="1" applyAlignment="1">
      <alignment horizontal="left" vertical="top" wrapText="1"/>
    </xf>
    <xf numFmtId="0" fontId="30" fillId="0" borderId="37" xfId="0" applyFont="1" applyBorder="1" applyAlignment="1">
      <alignment horizontal="left" vertical="top" wrapText="1"/>
    </xf>
    <xf numFmtId="0" fontId="30" fillId="0" borderId="38" xfId="0" applyFont="1" applyBorder="1" applyAlignment="1">
      <alignment horizontal="left" vertical="top" wrapText="1"/>
    </xf>
    <xf numFmtId="0" fontId="38" fillId="0" borderId="28" xfId="0" applyFont="1" applyBorder="1" applyAlignment="1">
      <alignment horizontal="center" vertical="top" wrapText="1"/>
    </xf>
    <xf numFmtId="0" fontId="38" fillId="0" borderId="8" xfId="0" applyFont="1" applyBorder="1" applyAlignment="1">
      <alignment horizontal="center" vertical="top" wrapText="1"/>
    </xf>
    <xf numFmtId="0" fontId="35" fillId="0" borderId="35" xfId="0" applyFont="1" applyBorder="1" applyAlignment="1">
      <alignment horizontal="left" vertical="top" wrapText="1"/>
    </xf>
    <xf numFmtId="0" fontId="35" fillId="0" borderId="49" xfId="0" applyFont="1" applyBorder="1" applyAlignment="1">
      <alignment horizontal="left" vertical="top" wrapText="1"/>
    </xf>
    <xf numFmtId="0" fontId="35" fillId="0" borderId="37" xfId="0" applyFont="1" applyBorder="1" applyAlignment="1">
      <alignment horizontal="left" vertical="top" wrapText="1"/>
    </xf>
    <xf numFmtId="0" fontId="35" fillId="0" borderId="38" xfId="0" applyFont="1" applyBorder="1" applyAlignment="1">
      <alignment horizontal="center" vertical="top" wrapText="1"/>
    </xf>
    <xf numFmtId="0" fontId="30" fillId="0" borderId="6" xfId="0" applyFont="1" applyBorder="1" applyAlignment="1">
      <alignment horizontal="left" vertical="top" wrapText="1"/>
    </xf>
    <xf numFmtId="0" fontId="30" fillId="0" borderId="6" xfId="0" applyFont="1" applyBorder="1" applyAlignment="1">
      <alignment horizontal="center" vertical="top" wrapText="1"/>
    </xf>
    <xf numFmtId="0" fontId="38" fillId="0" borderId="6" xfId="0" applyFont="1" applyBorder="1" applyAlignment="1">
      <alignment horizontal="left" vertical="top" wrapText="1"/>
    </xf>
    <xf numFmtId="0" fontId="38" fillId="0" borderId="6" xfId="0" applyFont="1" applyBorder="1" applyAlignment="1">
      <alignment horizontal="center" vertical="top" wrapText="1"/>
    </xf>
    <xf numFmtId="0" fontId="38" fillId="0" borderId="28" xfId="0" applyFont="1" applyBorder="1" applyAlignment="1">
      <alignment horizontal="center" vertical="center" wrapText="1"/>
    </xf>
    <xf numFmtId="0" fontId="38" fillId="0" borderId="73" xfId="0" applyFont="1" applyBorder="1" applyAlignment="1">
      <alignment horizontal="center" vertical="center" wrapText="1"/>
    </xf>
    <xf numFmtId="0" fontId="38" fillId="0" borderId="38" xfId="0" applyFont="1" applyBorder="1" applyAlignment="1">
      <alignment horizontal="center" vertical="center" wrapText="1"/>
    </xf>
    <xf numFmtId="0" fontId="38" fillId="0" borderId="74" xfId="0" applyFont="1" applyBorder="1" applyAlignment="1">
      <alignment horizontal="center" vertical="center" wrapText="1"/>
    </xf>
    <xf numFmtId="0" fontId="38" fillId="0" borderId="39" xfId="0" applyFont="1" applyBorder="1" applyAlignment="1">
      <alignment horizontal="center" vertical="center" wrapText="1"/>
    </xf>
    <xf numFmtId="0" fontId="30" fillId="0" borderId="75" xfId="0" applyFont="1" applyBorder="1" applyAlignment="1">
      <alignment horizontal="left" vertical="top" wrapText="1"/>
    </xf>
    <xf numFmtId="0" fontId="30" fillId="0" borderId="10" xfId="0" applyFont="1" applyBorder="1" applyAlignment="1">
      <alignment horizontal="center" wrapText="1"/>
    </xf>
    <xf numFmtId="0" fontId="30" fillId="0" borderId="55" xfId="0" applyFont="1" applyBorder="1" applyAlignment="1">
      <alignment horizontal="center"/>
    </xf>
    <xf numFmtId="0" fontId="30" fillId="0" borderId="27" xfId="0" applyFont="1" applyBorder="1" applyAlignment="1">
      <alignment horizontal="center" wrapText="1"/>
    </xf>
    <xf numFmtId="0" fontId="30" fillId="0" borderId="59" xfId="0" applyFont="1" applyBorder="1" applyAlignment="1">
      <alignment horizontal="center"/>
    </xf>
    <xf numFmtId="0" fontId="30" fillId="0" borderId="48" xfId="0" applyFont="1" applyBorder="1" applyAlignment="1">
      <alignment horizontal="left" wrapText="1"/>
    </xf>
    <xf numFmtId="0" fontId="30" fillId="0" borderId="35" xfId="0" applyFont="1" applyBorder="1" applyAlignment="1">
      <alignment horizontal="left" wrapText="1"/>
    </xf>
    <xf numFmtId="0" fontId="30" fillId="0" borderId="37" xfId="0" applyFont="1" applyBorder="1" applyAlignment="1">
      <alignment horizontal="left" wrapText="1"/>
    </xf>
    <xf numFmtId="0" fontId="30" fillId="0" borderId="0" xfId="0" applyFont="1" applyAlignment="1">
      <alignment horizontal="left"/>
    </xf>
    <xf numFmtId="0" fontId="33" fillId="0" borderId="13" xfId="0" applyFont="1" applyBorder="1" applyAlignment="1">
      <alignment horizontal="left" vertical="top" wrapText="1"/>
    </xf>
    <xf numFmtId="0" fontId="33" fillId="0" borderId="13" xfId="0" applyFont="1" applyBorder="1" applyAlignment="1">
      <alignment horizontal="center" vertical="top" wrapText="1"/>
    </xf>
    <xf numFmtId="0" fontId="33" fillId="0" borderId="13" xfId="0" applyFont="1" applyBorder="1" applyAlignment="1">
      <alignment horizontal="center"/>
    </xf>
    <xf numFmtId="0" fontId="35" fillId="0" borderId="40" xfId="0" applyFont="1" applyBorder="1" applyAlignment="1">
      <alignment vertical="top" wrapText="1"/>
    </xf>
    <xf numFmtId="0" fontId="30" fillId="0" borderId="28" xfId="0" applyFont="1" applyBorder="1" applyAlignment="1">
      <alignment wrapText="1"/>
    </xf>
    <xf numFmtId="0" fontId="35" fillId="0" borderId="35" xfId="0" applyFont="1" applyBorder="1" applyAlignment="1">
      <alignment vertical="top" wrapText="1"/>
    </xf>
    <xf numFmtId="0" fontId="35" fillId="0" borderId="37" xfId="0" applyFont="1" applyBorder="1" applyAlignment="1">
      <alignment vertical="top" wrapText="1"/>
    </xf>
    <xf numFmtId="0" fontId="35" fillId="0" borderId="38" xfId="0" applyFont="1" applyBorder="1" applyAlignment="1">
      <alignment vertical="top" wrapText="1"/>
    </xf>
    <xf numFmtId="0" fontId="30" fillId="0" borderId="43" xfId="0" applyFont="1" applyBorder="1" applyAlignment="1">
      <alignment wrapText="1"/>
    </xf>
    <xf numFmtId="0" fontId="30" fillId="0" borderId="43" xfId="0" applyFont="1" applyBorder="1"/>
    <xf numFmtId="0" fontId="30" fillId="0" borderId="40" xfId="0" applyFont="1" applyBorder="1" applyAlignment="1">
      <alignment vertical="top" wrapText="1"/>
    </xf>
    <xf numFmtId="0" fontId="30" fillId="0" borderId="42" xfId="0" applyFont="1" applyBorder="1" applyAlignment="1">
      <alignment horizontal="center" vertical="top" wrapText="1"/>
    </xf>
    <xf numFmtId="0" fontId="30" fillId="0" borderId="35" xfId="0" applyFont="1" applyBorder="1" applyAlignment="1">
      <alignment vertical="top" wrapText="1"/>
    </xf>
    <xf numFmtId="0" fontId="30" fillId="0" borderId="8" xfId="0" applyFont="1" applyBorder="1" applyAlignment="1">
      <alignment wrapText="1"/>
    </xf>
    <xf numFmtId="0" fontId="30"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wrapText="1"/>
    </xf>
    <xf numFmtId="0" fontId="30" fillId="0" borderId="39" xfId="0" applyFont="1" applyBorder="1" applyAlignment="1">
      <alignment horizontal="center" vertical="top" wrapText="1"/>
    </xf>
    <xf numFmtId="0" fontId="85" fillId="0" borderId="0" xfId="0" applyFont="1"/>
    <xf numFmtId="0" fontId="82" fillId="0" borderId="8" xfId="0" applyFont="1" applyBorder="1" applyAlignment="1">
      <alignment wrapText="1"/>
    </xf>
    <xf numFmtId="0" fontId="33" fillId="0" borderId="4" xfId="0" applyFont="1" applyBorder="1" applyAlignment="1">
      <alignment horizontal="center" vertical="top" wrapText="1"/>
    </xf>
    <xf numFmtId="0" fontId="33" fillId="0" borderId="5" xfId="0" applyFont="1" applyBorder="1" applyAlignment="1">
      <alignment horizontal="center" vertical="top" wrapText="1"/>
    </xf>
    <xf numFmtId="0" fontId="33" fillId="0" borderId="6" xfId="0" applyFont="1" applyBorder="1" applyAlignment="1">
      <alignment horizontal="center" vertical="top" wrapText="1"/>
    </xf>
    <xf numFmtId="0" fontId="33" fillId="0" borderId="2" xfId="0" applyFont="1" applyBorder="1" applyAlignment="1">
      <alignment horizontal="center" vertical="top" wrapText="1"/>
    </xf>
    <xf numFmtId="0" fontId="95" fillId="0" borderId="8" xfId="0" applyFont="1" applyBorder="1" applyAlignment="1">
      <alignment horizontal="center" wrapText="1"/>
    </xf>
    <xf numFmtId="0" fontId="94" fillId="0" borderId="8" xfId="0" applyFont="1" applyBorder="1" applyAlignment="1">
      <alignment horizontal="center" wrapText="1"/>
    </xf>
    <xf numFmtId="0" fontId="94" fillId="0" borderId="8" xfId="0" applyFont="1" applyBorder="1" applyAlignment="1">
      <alignment horizontal="center" vertical="top" wrapText="1"/>
    </xf>
    <xf numFmtId="0" fontId="94" fillId="0" borderId="12" xfId="0" applyFont="1" applyBorder="1" applyAlignment="1">
      <alignment horizontal="center" wrapText="1"/>
    </xf>
    <xf numFmtId="0" fontId="94" fillId="0" borderId="8" xfId="0" applyFont="1" applyBorder="1" applyAlignment="1">
      <alignment horizontal="center"/>
    </xf>
    <xf numFmtId="0" fontId="95" fillId="13" borderId="11" xfId="0" applyFont="1" applyFill="1" applyBorder="1" applyAlignment="1">
      <alignment horizontal="center" wrapText="1"/>
    </xf>
    <xf numFmtId="0" fontId="95" fillId="13" borderId="11" xfId="0" applyFont="1" applyFill="1" applyBorder="1" applyAlignment="1">
      <alignment horizontal="center" vertical="top" wrapText="1"/>
    </xf>
    <xf numFmtId="0" fontId="95" fillId="4" borderId="8" xfId="0" applyFont="1" applyFill="1" applyBorder="1" applyAlignment="1">
      <alignment horizontal="center" wrapText="1"/>
    </xf>
    <xf numFmtId="0" fontId="95" fillId="4" borderId="8" xfId="0" applyFont="1" applyFill="1" applyBorder="1" applyAlignment="1">
      <alignment horizontal="center"/>
    </xf>
    <xf numFmtId="0" fontId="95" fillId="6" borderId="8" xfId="0" applyFont="1" applyFill="1" applyBorder="1" applyAlignment="1">
      <alignment horizontal="center" wrapText="1"/>
    </xf>
    <xf numFmtId="0" fontId="94" fillId="4" borderId="8" xfId="0" applyFont="1" applyFill="1" applyBorder="1" applyAlignment="1">
      <alignment horizontal="center" vertical="center" wrapText="1"/>
    </xf>
    <xf numFmtId="0" fontId="94" fillId="4" borderId="8" xfId="0" applyFont="1" applyFill="1" applyBorder="1" applyAlignment="1">
      <alignment horizontal="center" vertical="center"/>
    </xf>
    <xf numFmtId="0" fontId="94" fillId="5" borderId="8" xfId="0" applyFont="1" applyFill="1" applyBorder="1" applyAlignment="1">
      <alignment horizontal="center" vertical="center" wrapText="1"/>
    </xf>
    <xf numFmtId="0" fontId="94" fillId="5" borderId="8" xfId="0" applyFont="1" applyFill="1" applyBorder="1" applyAlignment="1">
      <alignment horizontal="center" vertical="center"/>
    </xf>
    <xf numFmtId="0" fontId="95" fillId="22" borderId="8" xfId="0" applyFont="1" applyFill="1" applyBorder="1" applyAlignment="1">
      <alignment horizontal="center"/>
    </xf>
    <xf numFmtId="0" fontId="94" fillId="22" borderId="8" xfId="0" applyFont="1" applyFill="1" applyBorder="1" applyAlignment="1">
      <alignment horizontal="center"/>
    </xf>
    <xf numFmtId="0" fontId="94" fillId="5" borderId="8" xfId="0" applyFont="1" applyFill="1" applyBorder="1" applyAlignment="1">
      <alignment horizontal="center"/>
    </xf>
    <xf numFmtId="0" fontId="92" fillId="15" borderId="44" xfId="0" applyFont="1" applyFill="1" applyBorder="1" applyAlignment="1">
      <alignment horizontal="left" vertical="top"/>
    </xf>
    <xf numFmtId="0" fontId="92" fillId="15" borderId="43" xfId="0" applyFont="1" applyFill="1" applyBorder="1" applyAlignment="1">
      <alignment vertical="top"/>
    </xf>
    <xf numFmtId="0" fontId="92" fillId="15" borderId="45" xfId="0" applyFont="1" applyFill="1" applyBorder="1" applyAlignment="1">
      <alignment vertical="top"/>
    </xf>
    <xf numFmtId="0" fontId="92" fillId="15" borderId="46" xfId="0" applyFont="1" applyFill="1" applyBorder="1" applyAlignment="1">
      <alignment horizontal="left" vertical="top"/>
    </xf>
    <xf numFmtId="0" fontId="3" fillId="13" borderId="8" xfId="0" applyFont="1" applyFill="1" applyBorder="1" applyAlignment="1">
      <alignment horizontal="left" vertical="top" wrapText="1"/>
    </xf>
    <xf numFmtId="0" fontId="3" fillId="13" borderId="8" xfId="0" applyFont="1" applyFill="1" applyBorder="1" applyAlignment="1">
      <alignment horizontal="left"/>
    </xf>
    <xf numFmtId="0" fontId="11" fillId="25" borderId="8" xfId="0" applyFont="1" applyFill="1" applyBorder="1" applyAlignment="1">
      <alignment horizontal="center" vertical="center" wrapText="1"/>
    </xf>
    <xf numFmtId="0" fontId="3" fillId="25" borderId="8"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3" fillId="5" borderId="8" xfId="0" applyFont="1" applyFill="1" applyBorder="1" applyAlignment="1">
      <alignment horizontal="center"/>
    </xf>
    <xf numFmtId="0" fontId="33" fillId="0" borderId="8" xfId="0" applyFont="1" applyBorder="1" applyAlignment="1">
      <alignment horizontal="center" wrapText="1"/>
    </xf>
    <xf numFmtId="0" fontId="34" fillId="5" borderId="8" xfId="0" applyFont="1" applyFill="1" applyBorder="1" applyAlignment="1">
      <alignment horizontal="center"/>
    </xf>
    <xf numFmtId="0" fontId="34" fillId="22" borderId="0" xfId="0" applyFont="1" applyFill="1"/>
    <xf numFmtId="0" fontId="33" fillId="5" borderId="8" xfId="0" applyFont="1" applyFill="1" applyBorder="1" applyAlignment="1">
      <alignment horizontal="center" vertical="center" wrapText="1"/>
    </xf>
    <xf numFmtId="0" fontId="11" fillId="14" borderId="8" xfId="0" applyFont="1" applyFill="1" applyBorder="1" applyAlignment="1">
      <alignment horizontal="center" wrapText="1"/>
    </xf>
    <xf numFmtId="2" fontId="11" fillId="14" borderId="8" xfId="0" applyNumberFormat="1" applyFont="1" applyFill="1" applyBorder="1" applyAlignment="1">
      <alignment horizontal="center" wrapText="1"/>
    </xf>
    <xf numFmtId="2" fontId="3" fillId="25" borderId="8" xfId="0" applyNumberFormat="1" applyFont="1" applyFill="1" applyBorder="1" applyAlignment="1">
      <alignment horizontal="center" vertical="center" wrapText="1"/>
    </xf>
    <xf numFmtId="0" fontId="33" fillId="0" borderId="9" xfId="0" applyFont="1" applyBorder="1" applyAlignment="1">
      <alignment horizontal="center" wrapText="1"/>
    </xf>
    <xf numFmtId="0" fontId="30" fillId="13" borderId="12" xfId="0" applyFont="1" applyFill="1" applyBorder="1" applyAlignment="1">
      <alignment wrapText="1"/>
    </xf>
    <xf numFmtId="0" fontId="30" fillId="13" borderId="14" xfId="0" applyFont="1" applyFill="1" applyBorder="1" applyAlignment="1">
      <alignment wrapText="1"/>
    </xf>
    <xf numFmtId="0" fontId="33" fillId="13" borderId="13" xfId="0" applyFont="1" applyFill="1" applyBorder="1" applyAlignment="1">
      <alignment horizontal="left" vertical="center" wrapText="1"/>
    </xf>
    <xf numFmtId="0" fontId="30" fillId="5" borderId="14" xfId="0" applyFont="1" applyFill="1" applyBorder="1" applyAlignment="1">
      <alignment wrapText="1"/>
    </xf>
    <xf numFmtId="0" fontId="30" fillId="4" borderId="8" xfId="0" applyFont="1" applyFill="1" applyBorder="1" applyAlignment="1">
      <alignment wrapText="1"/>
    </xf>
    <xf numFmtId="0" fontId="30" fillId="4" borderId="8" xfId="0" applyFont="1" applyFill="1" applyBorder="1" applyAlignment="1">
      <alignment vertical="top" wrapText="1"/>
    </xf>
    <xf numFmtId="0" fontId="38" fillId="4" borderId="8" xfId="0" applyFont="1" applyFill="1" applyBorder="1" applyAlignment="1">
      <alignment vertical="top" wrapText="1"/>
    </xf>
    <xf numFmtId="0" fontId="38" fillId="5" borderId="10" xfId="0" applyFont="1" applyFill="1" applyBorder="1" applyAlignment="1">
      <alignment vertical="top" wrapText="1"/>
    </xf>
    <xf numFmtId="0" fontId="30" fillId="6" borderId="10" xfId="0" applyFont="1" applyFill="1" applyBorder="1" applyAlignment="1">
      <alignment wrapText="1"/>
    </xf>
    <xf numFmtId="0" fontId="30" fillId="6" borderId="8" xfId="0" applyFont="1" applyFill="1" applyBorder="1" applyAlignment="1">
      <alignment wrapText="1"/>
    </xf>
    <xf numFmtId="0" fontId="30" fillId="5" borderId="8" xfId="0" applyFont="1" applyFill="1" applyBorder="1" applyAlignment="1">
      <alignment wrapText="1"/>
    </xf>
    <xf numFmtId="0" fontId="35" fillId="25" borderId="8" xfId="0" applyFont="1" applyFill="1" applyBorder="1" applyAlignment="1">
      <alignment horizontal="center" vertical="center" wrapText="1"/>
    </xf>
    <xf numFmtId="0" fontId="33" fillId="22" borderId="8" xfId="0" applyFont="1" applyFill="1" applyBorder="1" applyAlignment="1">
      <alignment horizontal="left" vertical="center" wrapText="1"/>
    </xf>
    <xf numFmtId="0" fontId="35" fillId="22" borderId="8" xfId="0" applyFont="1" applyFill="1" applyBorder="1" applyAlignment="1">
      <alignment wrapText="1"/>
    </xf>
    <xf numFmtId="0" fontId="85" fillId="13" borderId="8" xfId="0" applyFont="1" applyFill="1" applyBorder="1" applyAlignment="1">
      <alignment horizontal="center" vertical="top" wrapText="1"/>
    </xf>
    <xf numFmtId="0" fontId="87" fillId="13" borderId="8" xfId="0" applyFont="1" applyFill="1" applyBorder="1" applyAlignment="1">
      <alignment horizontal="center" wrapText="1"/>
    </xf>
    <xf numFmtId="0" fontId="88" fillId="4" borderId="8" xfId="0" applyFont="1" applyFill="1" applyBorder="1" applyAlignment="1">
      <alignment vertical="top" wrapText="1"/>
    </xf>
    <xf numFmtId="0" fontId="85" fillId="5" borderId="8" xfId="0" applyFont="1" applyFill="1" applyBorder="1" applyAlignment="1">
      <alignment wrapText="1"/>
    </xf>
    <xf numFmtId="0" fontId="86" fillId="5" borderId="8" xfId="0" applyFont="1" applyFill="1" applyBorder="1" applyAlignment="1">
      <alignment horizontal="center"/>
    </xf>
    <xf numFmtId="0" fontId="38" fillId="5" borderId="8" xfId="0" applyFont="1" applyFill="1" applyBorder="1" applyAlignment="1">
      <alignment horizontal="center" vertical="center" wrapText="1"/>
    </xf>
    <xf numFmtId="0" fontId="35" fillId="22" borderId="8" xfId="0" applyFont="1" applyFill="1" applyBorder="1" applyAlignment="1">
      <alignment horizontal="center" wrapText="1"/>
    </xf>
    <xf numFmtId="0" fontId="8" fillId="6" borderId="8" xfId="0" applyFont="1" applyFill="1" applyBorder="1" applyAlignment="1">
      <alignment horizontal="center" vertical="center" wrapText="1"/>
    </xf>
    <xf numFmtId="0" fontId="7" fillId="22" borderId="10" xfId="0" applyFont="1" applyFill="1" applyBorder="1" applyAlignment="1">
      <alignment horizontal="left" vertical="center" wrapText="1"/>
    </xf>
    <xf numFmtId="0" fontId="3" fillId="25" borderId="8" xfId="0" applyFont="1" applyFill="1" applyBorder="1" applyAlignment="1">
      <alignment horizontal="left" vertical="top" wrapText="1"/>
    </xf>
    <xf numFmtId="0" fontId="7" fillId="25" borderId="9" xfId="0" applyFont="1" applyFill="1" applyBorder="1" applyAlignment="1">
      <alignment horizontal="left" vertical="center" wrapText="1"/>
    </xf>
    <xf numFmtId="0" fontId="7" fillId="25" borderId="13" xfId="0" applyFont="1" applyFill="1" applyBorder="1" applyAlignment="1">
      <alignment horizontal="left" vertical="center" wrapText="1"/>
    </xf>
    <xf numFmtId="0" fontId="7" fillId="25" borderId="10" xfId="0" applyFont="1" applyFill="1" applyBorder="1" applyAlignment="1">
      <alignment horizontal="left" vertical="center" wrapText="1"/>
    </xf>
    <xf numFmtId="10" fontId="4" fillId="13" borderId="8" xfId="0" applyNumberFormat="1" applyFont="1" applyFill="1" applyBorder="1" applyAlignment="1">
      <alignment horizontal="center" vertical="top" wrapText="1"/>
    </xf>
    <xf numFmtId="0" fontId="7" fillId="25" borderId="8" xfId="0" applyFont="1" applyFill="1" applyBorder="1" applyAlignment="1">
      <alignment vertical="center" wrapText="1"/>
    </xf>
    <xf numFmtId="0" fontId="19" fillId="25" borderId="8" xfId="0" applyFont="1" applyFill="1" applyBorder="1" applyAlignment="1">
      <alignment horizontal="justify" vertical="center" wrapText="1"/>
    </xf>
    <xf numFmtId="0" fontId="96" fillId="25" borderId="8" xfId="0" applyFont="1" applyFill="1" applyBorder="1" applyAlignment="1">
      <alignment horizontal="justify" vertical="center" wrapText="1"/>
    </xf>
    <xf numFmtId="2" fontId="35" fillId="25" borderId="8" xfId="0" applyNumberFormat="1" applyFont="1" applyFill="1" applyBorder="1" applyAlignment="1">
      <alignment horizontal="center" vertical="center" wrapText="1"/>
    </xf>
    <xf numFmtId="2" fontId="3" fillId="0" borderId="8" xfId="0" applyNumberFormat="1" applyFont="1" applyFill="1" applyBorder="1" applyAlignment="1">
      <alignment horizontal="center" wrapText="1"/>
    </xf>
    <xf numFmtId="0" fontId="3" fillId="0" borderId="8" xfId="0" applyFont="1" applyFill="1" applyBorder="1" applyAlignment="1">
      <alignment horizontal="center" wrapText="1"/>
    </xf>
    <xf numFmtId="2" fontId="11" fillId="12" borderId="8" xfId="0" applyNumberFormat="1" applyFont="1" applyFill="1" applyBorder="1" applyAlignment="1">
      <alignment horizontal="center" vertical="center" wrapText="1"/>
    </xf>
    <xf numFmtId="165" fontId="11" fillId="12" borderId="8" xfId="0" applyNumberFormat="1" applyFont="1" applyFill="1" applyBorder="1" applyAlignment="1">
      <alignment horizontal="center" vertical="center" wrapText="1"/>
    </xf>
    <xf numFmtId="0" fontId="81" fillId="16" borderId="43" xfId="0" applyFont="1" applyFill="1" applyBorder="1" applyAlignment="1">
      <alignment horizontal="left" wrapText="1"/>
    </xf>
    <xf numFmtId="0" fontId="82" fillId="15" borderId="43" xfId="0" applyFont="1" applyFill="1" applyBorder="1" applyAlignment="1">
      <alignment wrapText="1"/>
    </xf>
    <xf numFmtId="0" fontId="17" fillId="13" borderId="8" xfId="0" applyFont="1" applyFill="1" applyBorder="1" applyAlignment="1">
      <alignment horizontal="center" vertical="center" wrapText="1"/>
    </xf>
    <xf numFmtId="0" fontId="65" fillId="16" borderId="43" xfId="0" applyFont="1" applyFill="1" applyBorder="1" applyAlignment="1">
      <alignment horizontal="left" wrapText="1"/>
    </xf>
    <xf numFmtId="0" fontId="65" fillId="26" borderId="43" xfId="0" applyFont="1" applyFill="1" applyBorder="1" applyAlignment="1">
      <alignment wrapText="1"/>
    </xf>
    <xf numFmtId="0" fontId="7" fillId="25" borderId="76" xfId="0" applyFont="1" applyFill="1" applyBorder="1" applyAlignment="1">
      <alignment horizontal="left" vertical="center" wrapText="1"/>
    </xf>
    <xf numFmtId="0" fontId="7" fillId="25" borderId="26" xfId="0" applyFont="1" applyFill="1" applyBorder="1" applyAlignment="1">
      <alignment horizontal="left" vertical="center" wrapText="1"/>
    </xf>
    <xf numFmtId="0" fontId="89" fillId="16" borderId="43" xfId="0" applyFont="1" applyFill="1" applyBorder="1" applyAlignment="1">
      <alignment horizontal="left" wrapText="1"/>
    </xf>
    <xf numFmtId="2" fontId="3" fillId="12" borderId="8" xfId="0" applyNumberFormat="1" applyFont="1" applyFill="1" applyBorder="1" applyAlignment="1">
      <alignment horizontal="right" wrapText="1"/>
    </xf>
    <xf numFmtId="2" fontId="3" fillId="12" borderId="8" xfId="0" applyNumberFormat="1" applyFont="1" applyFill="1" applyBorder="1" applyAlignment="1">
      <alignment horizontal="right"/>
    </xf>
    <xf numFmtId="0" fontId="37" fillId="16" borderId="43" xfId="0" applyFont="1" applyFill="1" applyBorder="1" applyAlignment="1">
      <alignment horizontal="center" wrapText="1"/>
    </xf>
    <xf numFmtId="0" fontId="88" fillId="4" borderId="8" xfId="0" applyFont="1" applyFill="1" applyBorder="1" applyAlignment="1">
      <alignment horizontal="left" vertical="top" wrapText="1"/>
    </xf>
    <xf numFmtId="0" fontId="98" fillId="4" borderId="8" xfId="0" applyFont="1" applyFill="1" applyBorder="1" applyAlignment="1">
      <alignment horizontal="center" vertical="top" wrapText="1"/>
    </xf>
    <xf numFmtId="0" fontId="85" fillId="15" borderId="43" xfId="0" applyFont="1" applyFill="1" applyBorder="1" applyAlignment="1">
      <alignment horizontal="center" wrapText="1"/>
    </xf>
    <xf numFmtId="0" fontId="85" fillId="15" borderId="43" xfId="0" applyFont="1" applyFill="1" applyBorder="1" applyAlignment="1">
      <alignment horizontal="center" vertical="top" wrapText="1"/>
    </xf>
    <xf numFmtId="0" fontId="88" fillId="4" borderId="11" xfId="0" applyFont="1" applyFill="1" applyBorder="1" applyAlignment="1">
      <alignment vertical="top" wrapText="1"/>
    </xf>
    <xf numFmtId="0" fontId="98" fillId="4" borderId="11" xfId="0" applyFont="1" applyFill="1" applyBorder="1" applyAlignment="1">
      <alignment horizontal="center" vertical="top" wrapText="1"/>
    </xf>
    <xf numFmtId="0" fontId="88" fillId="15" borderId="43" xfId="0" applyFont="1" applyFill="1" applyBorder="1" applyAlignment="1">
      <alignment vertical="top" wrapText="1"/>
    </xf>
    <xf numFmtId="0" fontId="98" fillId="15" borderId="43" xfId="0" applyFont="1" applyFill="1" applyBorder="1" applyAlignment="1">
      <alignment horizontal="center" vertical="top" wrapText="1"/>
    </xf>
    <xf numFmtId="0" fontId="88" fillId="16" borderId="43" xfId="0" applyFont="1" applyFill="1" applyBorder="1" applyAlignment="1">
      <alignment horizontal="left" vertical="center" wrapText="1"/>
    </xf>
    <xf numFmtId="0" fontId="98" fillId="16" borderId="43" xfId="0" applyFont="1" applyFill="1" applyBorder="1" applyAlignment="1">
      <alignment horizontal="center" vertical="top" wrapText="1"/>
    </xf>
    <xf numFmtId="0" fontId="35" fillId="5" borderId="8" xfId="0" applyFont="1" applyFill="1" applyBorder="1" applyAlignment="1">
      <alignment horizontal="left" vertical="top" wrapText="1"/>
    </xf>
    <xf numFmtId="0" fontId="86" fillId="0" borderId="8" xfId="0" applyFont="1" applyBorder="1" applyAlignment="1">
      <alignment horizontal="center" vertical="top" wrapText="1"/>
    </xf>
    <xf numFmtId="0" fontId="86" fillId="0" borderId="8" xfId="0" applyFont="1" applyBorder="1" applyAlignment="1">
      <alignment horizontal="center" vertical="top"/>
    </xf>
    <xf numFmtId="0" fontId="87" fillId="13" borderId="8" xfId="0" applyFont="1" applyFill="1" applyBorder="1" applyAlignment="1">
      <alignment horizontal="left" vertical="top" wrapText="1"/>
    </xf>
    <xf numFmtId="0" fontId="102" fillId="13" borderId="8" xfId="0" applyFont="1" applyFill="1" applyBorder="1" applyAlignment="1">
      <alignment horizontal="left" vertical="top" wrapText="1"/>
    </xf>
    <xf numFmtId="0" fontId="85" fillId="5" borderId="8" xfId="0" applyFont="1" applyFill="1" applyBorder="1" applyAlignment="1">
      <alignment vertical="center" wrapText="1"/>
    </xf>
    <xf numFmtId="0" fontId="102" fillId="5" borderId="8" xfId="0" applyFont="1" applyFill="1" applyBorder="1" applyAlignment="1">
      <alignment horizontal="left" vertical="top" wrapText="1"/>
    </xf>
    <xf numFmtId="0" fontId="87" fillId="5" borderId="8" xfId="0" applyFont="1" applyFill="1" applyBorder="1" applyAlignment="1">
      <alignment horizontal="left" vertical="top" wrapText="1"/>
    </xf>
    <xf numFmtId="0" fontId="98" fillId="5" borderId="8" xfId="0" applyFont="1" applyFill="1" applyBorder="1" applyAlignment="1">
      <alignment vertical="top" wrapText="1"/>
    </xf>
    <xf numFmtId="0" fontId="88" fillId="15" borderId="43" xfId="0" applyFont="1" applyFill="1" applyBorder="1" applyAlignment="1">
      <alignment horizontal="left" vertical="top" wrapText="1"/>
    </xf>
    <xf numFmtId="0" fontId="87" fillId="5" borderId="8" xfId="0" applyFont="1" applyFill="1" applyBorder="1" applyAlignment="1">
      <alignment horizontal="left" vertical="center" wrapText="1"/>
    </xf>
    <xf numFmtId="0" fontId="98" fillId="5" borderId="8" xfId="0" applyFont="1" applyFill="1" applyBorder="1" applyAlignment="1">
      <alignment horizontal="left" vertical="top" wrapText="1"/>
    </xf>
    <xf numFmtId="0" fontId="85" fillId="6" borderId="8" xfId="0" applyFont="1" applyFill="1" applyBorder="1" applyAlignment="1">
      <alignment vertical="top" wrapText="1"/>
    </xf>
    <xf numFmtId="0" fontId="86" fillId="6" borderId="8" xfId="0" applyFont="1" applyFill="1" applyBorder="1" applyAlignment="1">
      <alignment horizontal="center" vertical="top" wrapText="1"/>
    </xf>
    <xf numFmtId="0" fontId="86" fillId="5" borderId="8" xfId="0" applyFont="1" applyFill="1" applyBorder="1" applyAlignment="1">
      <alignment horizontal="center" vertical="top" wrapText="1"/>
    </xf>
    <xf numFmtId="0" fontId="85" fillId="6" borderId="8" xfId="0" applyFont="1" applyFill="1" applyBorder="1" applyAlignment="1">
      <alignment horizontal="left" vertical="top" wrapText="1"/>
    </xf>
    <xf numFmtId="0" fontId="85" fillId="24" borderId="10" xfId="0" applyFont="1" applyFill="1" applyBorder="1"/>
    <xf numFmtId="0" fontId="85" fillId="25" borderId="26" xfId="0" applyFont="1" applyFill="1" applyBorder="1" applyAlignment="1">
      <alignment horizontal="left"/>
    </xf>
    <xf numFmtId="0" fontId="86" fillId="5" borderId="9" xfId="0" applyFont="1" applyFill="1" applyBorder="1" applyAlignment="1">
      <alignment horizontal="center" vertical="top" wrapText="1"/>
    </xf>
    <xf numFmtId="0" fontId="85" fillId="26" borderId="43" xfId="0" applyFont="1" applyFill="1" applyBorder="1" applyAlignment="1">
      <alignment horizontal="left" vertical="top" wrapText="1"/>
    </xf>
    <xf numFmtId="0" fontId="85" fillId="26" borderId="43" xfId="0" applyFont="1" applyFill="1" applyBorder="1" applyAlignment="1">
      <alignment horizontal="center" wrapText="1"/>
    </xf>
    <xf numFmtId="0" fontId="86" fillId="25" borderId="13" xfId="0" applyFont="1" applyFill="1" applyBorder="1" applyAlignment="1">
      <alignment horizontal="center" vertical="top" wrapText="1"/>
    </xf>
    <xf numFmtId="0" fontId="86" fillId="25" borderId="10" xfId="0" applyFont="1" applyFill="1" applyBorder="1" applyAlignment="1">
      <alignment horizontal="center" vertical="top" wrapText="1"/>
    </xf>
    <xf numFmtId="0" fontId="86" fillId="26" borderId="43" xfId="0" applyFont="1" applyFill="1" applyBorder="1" applyAlignment="1">
      <alignment horizontal="left" vertical="top" wrapText="1"/>
    </xf>
    <xf numFmtId="0" fontId="85" fillId="25" borderId="13" xfId="0" applyFont="1" applyFill="1" applyBorder="1" applyAlignment="1">
      <alignment horizontal="left"/>
    </xf>
    <xf numFmtId="0" fontId="86" fillId="25" borderId="13" xfId="0" applyFont="1" applyFill="1" applyBorder="1" applyAlignment="1">
      <alignment horizontal="left"/>
    </xf>
    <xf numFmtId="0" fontId="85" fillId="16" borderId="43" xfId="0" applyFont="1" applyFill="1" applyBorder="1" applyAlignment="1">
      <alignment vertical="center" wrapText="1"/>
    </xf>
    <xf numFmtId="0" fontId="86" fillId="16" borderId="43" xfId="0" applyFont="1" applyFill="1" applyBorder="1" applyAlignment="1">
      <alignment horizontal="left" vertical="top" wrapText="1"/>
    </xf>
    <xf numFmtId="0" fontId="85" fillId="16" borderId="47" xfId="0" applyFont="1" applyFill="1" applyBorder="1" applyAlignment="1">
      <alignment horizontal="left" vertical="top" wrapText="1"/>
    </xf>
    <xf numFmtId="0" fontId="86" fillId="16" borderId="47" xfId="0" applyFont="1" applyFill="1" applyBorder="1" applyAlignment="1">
      <alignment horizontal="left" vertical="top" wrapText="1"/>
    </xf>
    <xf numFmtId="0" fontId="85" fillId="25" borderId="22" xfId="0" applyFont="1" applyFill="1" applyBorder="1" applyAlignment="1">
      <alignment horizontal="left"/>
    </xf>
    <xf numFmtId="0" fontId="85" fillId="5" borderId="8" xfId="0" applyFont="1" applyFill="1" applyBorder="1" applyAlignment="1">
      <alignment horizontal="center" vertical="top" wrapText="1"/>
    </xf>
    <xf numFmtId="1" fontId="86" fillId="5" borderId="8" xfId="0" applyNumberFormat="1" applyFont="1" applyFill="1" applyBorder="1" applyAlignment="1">
      <alignment horizontal="center"/>
    </xf>
    <xf numFmtId="0" fontId="85" fillId="5" borderId="8" xfId="0" applyFont="1" applyFill="1" applyBorder="1" applyAlignment="1">
      <alignment horizontal="center"/>
    </xf>
    <xf numFmtId="1" fontId="85" fillId="5" borderId="8" xfId="0" applyNumberFormat="1" applyFont="1" applyFill="1" applyBorder="1" applyAlignment="1">
      <alignment horizontal="center"/>
    </xf>
    <xf numFmtId="0" fontId="85" fillId="25" borderId="13" xfId="0" applyFont="1" applyFill="1" applyBorder="1" applyAlignment="1">
      <alignment horizontal="center" vertical="top" wrapText="1"/>
    </xf>
    <xf numFmtId="0" fontId="3" fillId="5" borderId="10" xfId="0" applyFont="1" applyFill="1" applyBorder="1"/>
    <xf numFmtId="0" fontId="11" fillId="0" borderId="8" xfId="0" applyFont="1" applyFill="1" applyBorder="1" applyAlignment="1">
      <alignment horizontal="right" wrapText="1"/>
    </xf>
    <xf numFmtId="2" fontId="3" fillId="0" borderId="8" xfId="0" applyNumberFormat="1" applyFont="1" applyFill="1" applyBorder="1" applyAlignment="1">
      <alignment horizontal="right"/>
    </xf>
    <xf numFmtId="0" fontId="3" fillId="0" borderId="8" xfId="0" applyFont="1" applyFill="1" applyBorder="1" applyAlignment="1">
      <alignment horizontal="right"/>
    </xf>
    <xf numFmtId="0" fontId="48" fillId="0" borderId="8" xfId="0" applyFont="1" applyFill="1" applyBorder="1" applyAlignment="1">
      <alignment horizontal="right"/>
    </xf>
    <xf numFmtId="2" fontId="5" fillId="13" borderId="8" xfId="0" applyNumberFormat="1" applyFont="1" applyFill="1" applyBorder="1" applyAlignment="1">
      <alignment horizontal="center" vertical="center" wrapText="1"/>
    </xf>
    <xf numFmtId="2" fontId="3" fillId="13" borderId="38" xfId="0" applyNumberFormat="1" applyFont="1" applyFill="1" applyBorder="1" applyAlignment="1">
      <alignment horizontal="center" vertical="center" wrapText="1"/>
    </xf>
    <xf numFmtId="4" fontId="11" fillId="13" borderId="8" xfId="0" applyNumberFormat="1" applyFont="1" applyFill="1" applyBorder="1" applyAlignment="1">
      <alignment vertical="center" wrapText="1"/>
    </xf>
    <xf numFmtId="0" fontId="65" fillId="26" borderId="43" xfId="0" applyFont="1" applyFill="1" applyBorder="1" applyAlignment="1">
      <alignment horizontal="left" wrapText="1"/>
    </xf>
    <xf numFmtId="0" fontId="5" fillId="15" borderId="43" xfId="0" applyFont="1" applyFill="1" applyBorder="1" applyAlignment="1">
      <alignment horizontal="center" vertical="center" wrapText="1"/>
    </xf>
    <xf numFmtId="2" fontId="5" fillId="15" borderId="43" xfId="0" applyNumberFormat="1" applyFont="1" applyFill="1" applyBorder="1" applyAlignment="1">
      <alignment horizontal="center" vertical="center" wrapText="1"/>
    </xf>
    <xf numFmtId="2" fontId="5" fillId="17" borderId="35" xfId="0" applyNumberFormat="1" applyFont="1" applyFill="1" applyBorder="1" applyAlignment="1">
      <alignment horizontal="center" vertical="center"/>
    </xf>
    <xf numFmtId="2" fontId="5" fillId="17" borderId="8" xfId="0" applyNumberFormat="1" applyFont="1" applyFill="1" applyBorder="1" applyAlignment="1">
      <alignment horizontal="center" vertical="center"/>
    </xf>
    <xf numFmtId="2" fontId="5" fillId="17" borderId="36" xfId="0" applyNumberFormat="1" applyFont="1" applyFill="1" applyBorder="1" applyAlignment="1">
      <alignment horizontal="center" vertical="center" wrapText="1"/>
    </xf>
    <xf numFmtId="0" fontId="3" fillId="15" borderId="43" xfId="0" applyFont="1" applyFill="1" applyBorder="1" applyAlignment="1">
      <alignment horizontal="center" vertical="center" wrapText="1"/>
    </xf>
    <xf numFmtId="2" fontId="3" fillId="15" borderId="43" xfId="0" applyNumberFormat="1" applyFont="1" applyFill="1" applyBorder="1" applyAlignment="1">
      <alignment horizontal="center" vertical="center" wrapText="1"/>
    </xf>
    <xf numFmtId="2" fontId="11" fillId="17" borderId="35" xfId="0" applyNumberFormat="1" applyFont="1" applyFill="1" applyBorder="1" applyAlignment="1">
      <alignment horizontal="center" vertical="center"/>
    </xf>
    <xf numFmtId="2" fontId="11" fillId="17" borderId="8" xfId="0" applyNumberFormat="1" applyFont="1" applyFill="1" applyBorder="1" applyAlignment="1">
      <alignment horizontal="center" vertical="center"/>
    </xf>
    <xf numFmtId="2" fontId="11" fillId="17" borderId="36" xfId="0" applyNumberFormat="1" applyFont="1" applyFill="1" applyBorder="1" applyAlignment="1">
      <alignment horizontal="center" vertical="center" wrapText="1"/>
    </xf>
    <xf numFmtId="0" fontId="11" fillId="17" borderId="35" xfId="0" applyFont="1" applyFill="1" applyBorder="1" applyAlignment="1">
      <alignment horizontal="center" vertical="center"/>
    </xf>
    <xf numFmtId="0" fontId="11" fillId="17" borderId="8" xfId="0" applyFont="1" applyFill="1" applyBorder="1" applyAlignment="1">
      <alignment horizontal="center" vertical="center"/>
    </xf>
    <xf numFmtId="0" fontId="5" fillId="15" borderId="43" xfId="0" applyFont="1" applyFill="1" applyBorder="1" applyAlignment="1">
      <alignment horizontal="center" vertical="center"/>
    </xf>
    <xf numFmtId="0" fontId="3" fillId="15" borderId="43" xfId="0" applyFont="1" applyFill="1" applyBorder="1" applyAlignment="1">
      <alignment horizontal="center" vertical="center"/>
    </xf>
    <xf numFmtId="0" fontId="20" fillId="0" borderId="35" xfId="0" applyFont="1" applyBorder="1" applyAlignment="1">
      <alignment horizontal="center" vertical="top" wrapText="1"/>
    </xf>
    <xf numFmtId="0" fontId="20" fillId="0" borderId="8" xfId="0" applyFont="1" applyBorder="1" applyAlignment="1">
      <alignment horizontal="center" vertical="top" wrapText="1"/>
    </xf>
    <xf numFmtId="0" fontId="7" fillId="0" borderId="36" xfId="0" applyFont="1" applyBorder="1" applyAlignment="1">
      <alignment horizontal="center" vertical="top" wrapText="1"/>
    </xf>
    <xf numFmtId="0" fontId="87" fillId="6" borderId="8" xfId="0" applyFont="1" applyFill="1" applyBorder="1" applyAlignment="1">
      <alignment horizontal="center" wrapText="1"/>
    </xf>
    <xf numFmtId="0" fontId="87" fillId="0" borderId="0" xfId="0" applyFont="1"/>
    <xf numFmtId="0" fontId="102" fillId="0" borderId="8" xfId="0" applyFont="1" applyBorder="1" applyAlignment="1">
      <alignment horizontal="center" wrapText="1"/>
    </xf>
    <xf numFmtId="10" fontId="87" fillId="0" borderId="8" xfId="0" applyNumberFormat="1" applyFont="1" applyFill="1" applyBorder="1" applyAlignment="1">
      <alignment horizontal="center" wrapText="1"/>
    </xf>
    <xf numFmtId="10" fontId="102" fillId="0" borderId="8" xfId="1" applyNumberFormat="1" applyFont="1" applyFill="1" applyBorder="1" applyAlignment="1">
      <alignment horizontal="center" wrapText="1"/>
    </xf>
    <xf numFmtId="10" fontId="102" fillId="0" borderId="8" xfId="0" applyNumberFormat="1" applyFont="1" applyFill="1" applyBorder="1" applyAlignment="1">
      <alignment horizontal="center" wrapText="1"/>
    </xf>
    <xf numFmtId="0" fontId="102" fillId="0" borderId="8" xfId="0" applyFont="1" applyFill="1" applyBorder="1" applyAlignment="1">
      <alignment horizontal="center"/>
    </xf>
    <xf numFmtId="0" fontId="85" fillId="19" borderId="43" xfId="0" applyFont="1" applyFill="1" applyBorder="1" applyAlignment="1">
      <alignment horizontal="center" wrapText="1"/>
    </xf>
    <xf numFmtId="0" fontId="86" fillId="15" borderId="43" xfId="0" applyFont="1" applyFill="1" applyBorder="1" applyAlignment="1">
      <alignment horizontal="center" vertical="top" wrapText="1"/>
    </xf>
    <xf numFmtId="0" fontId="87" fillId="6" borderId="8" xfId="0" applyFont="1" applyFill="1" applyBorder="1" applyAlignment="1">
      <alignment horizontal="center" vertical="top" wrapText="1"/>
    </xf>
    <xf numFmtId="0" fontId="87" fillId="6" borderId="13" xfId="0" applyFont="1" applyFill="1" applyBorder="1"/>
    <xf numFmtId="0" fontId="87" fillId="6" borderId="10" xfId="0" applyFont="1" applyFill="1" applyBorder="1"/>
    <xf numFmtId="0" fontId="85" fillId="26" borderId="82" xfId="0" applyFont="1" applyFill="1" applyBorder="1" applyAlignment="1">
      <alignment horizontal="center" wrapText="1"/>
    </xf>
    <xf numFmtId="0" fontId="85" fillId="26" borderId="80" xfId="0" applyFont="1" applyFill="1" applyBorder="1" applyAlignment="1">
      <alignment horizontal="center" wrapText="1"/>
    </xf>
    <xf numFmtId="0" fontId="91" fillId="16" borderId="46" xfId="0" applyFont="1" applyFill="1" applyBorder="1" applyAlignment="1">
      <alignment horizontal="center"/>
    </xf>
    <xf numFmtId="0" fontId="37" fillId="12" borderId="8" xfId="0" applyFont="1" applyFill="1" applyBorder="1" applyAlignment="1">
      <alignment horizontal="center" wrapText="1"/>
    </xf>
    <xf numFmtId="0" fontId="30" fillId="13" borderId="8" xfId="0" applyFont="1" applyFill="1" applyBorder="1" applyAlignment="1">
      <alignment horizontal="left" wrapText="1"/>
    </xf>
    <xf numFmtId="0" fontId="30" fillId="5" borderId="8" xfId="0" applyFont="1" applyFill="1" applyBorder="1" applyAlignment="1">
      <alignment horizontal="left" wrapText="1"/>
    </xf>
    <xf numFmtId="0" fontId="35" fillId="13" borderId="8" xfId="0" applyFont="1" applyFill="1" applyBorder="1" applyAlignment="1">
      <alignment vertical="top" wrapText="1"/>
    </xf>
    <xf numFmtId="0" fontId="35" fillId="5" borderId="8" xfId="0" applyFont="1" applyFill="1" applyBorder="1" applyAlignment="1">
      <alignment vertical="top" wrapText="1"/>
    </xf>
    <xf numFmtId="0" fontId="37" fillId="5" borderId="8" xfId="0" applyFont="1" applyFill="1" applyBorder="1" applyAlignment="1">
      <alignment horizontal="center" wrapText="1"/>
    </xf>
    <xf numFmtId="0" fontId="35" fillId="6" borderId="8" xfId="0" applyFont="1" applyFill="1" applyBorder="1" applyAlignment="1">
      <alignment horizontal="left" wrapText="1"/>
    </xf>
    <xf numFmtId="0" fontId="35" fillId="5" borderId="8" xfId="0" applyFont="1" applyFill="1" applyBorder="1" applyAlignment="1">
      <alignment horizontal="left" wrapText="1"/>
    </xf>
    <xf numFmtId="0" fontId="35" fillId="6" borderId="8" xfId="0" applyFont="1" applyFill="1" applyBorder="1" applyAlignment="1">
      <alignment horizontal="left" vertical="top" wrapText="1"/>
    </xf>
    <xf numFmtId="0" fontId="33" fillId="5" borderId="8" xfId="0" applyFont="1" applyFill="1" applyBorder="1" applyAlignment="1">
      <alignment vertical="top"/>
    </xf>
    <xf numFmtId="0" fontId="33" fillId="5" borderId="8" xfId="0" applyFont="1" applyFill="1" applyBorder="1" applyAlignment="1">
      <alignment horizontal="center" vertical="center"/>
    </xf>
    <xf numFmtId="9" fontId="37" fillId="5" borderId="8" xfId="0" applyNumberFormat="1" applyFont="1" applyFill="1" applyBorder="1" applyAlignment="1">
      <alignment horizontal="center" vertical="center" wrapText="1"/>
    </xf>
    <xf numFmtId="0" fontId="85" fillId="0" borderId="0" xfId="0" applyFont="1" applyAlignment="1">
      <alignment vertical="top"/>
    </xf>
    <xf numFmtId="9" fontId="38" fillId="27" borderId="8" xfId="0" applyNumberFormat="1" applyFont="1" applyFill="1" applyBorder="1" applyAlignment="1">
      <alignment horizontal="center" wrapText="1"/>
    </xf>
    <xf numFmtId="0" fontId="37" fillId="27" borderId="8" xfId="0" applyFont="1" applyFill="1" applyBorder="1" applyAlignment="1">
      <alignment horizontal="center" wrapText="1"/>
    </xf>
    <xf numFmtId="0" fontId="30" fillId="16" borderId="43" xfId="0" applyFont="1" applyFill="1" applyBorder="1" applyAlignment="1">
      <alignment horizontal="left" wrapText="1"/>
    </xf>
    <xf numFmtId="0" fontId="30" fillId="16" borderId="43" xfId="0" applyFont="1" applyFill="1" applyBorder="1" applyAlignment="1">
      <alignment vertical="top" wrapText="1"/>
    </xf>
    <xf numFmtId="0" fontId="30" fillId="26" borderId="43" xfId="0" applyFont="1" applyFill="1" applyBorder="1" applyAlignment="1">
      <alignment horizontal="left" wrapText="1"/>
    </xf>
    <xf numFmtId="0" fontId="81" fillId="15" borderId="46" xfId="0" applyFont="1" applyFill="1" applyBorder="1"/>
    <xf numFmtId="0" fontId="81" fillId="15" borderId="46" xfId="0" applyFont="1" applyFill="1" applyBorder="1" applyAlignment="1">
      <alignment horizontal="left" vertical="top"/>
    </xf>
    <xf numFmtId="0" fontId="81" fillId="15" borderId="46" xfId="0" applyFont="1" applyFill="1" applyBorder="1" applyAlignment="1">
      <alignment horizontal="left"/>
    </xf>
    <xf numFmtId="0" fontId="81" fillId="16" borderId="46" xfId="0" applyFont="1" applyFill="1" applyBorder="1"/>
    <xf numFmtId="0" fontId="82" fillId="15" borderId="46" xfId="0" applyFont="1" applyFill="1" applyBorder="1"/>
    <xf numFmtId="0" fontId="82" fillId="16" borderId="46" xfId="0" applyFont="1" applyFill="1" applyBorder="1"/>
    <xf numFmtId="0" fontId="30" fillId="4" borderId="8" xfId="0" applyFont="1" applyFill="1" applyBorder="1" applyAlignment="1">
      <alignment horizontal="left" vertical="top" wrapText="1"/>
    </xf>
    <xf numFmtId="0" fontId="30" fillId="4" borderId="8" xfId="0" applyFont="1" applyFill="1" applyBorder="1" applyAlignment="1">
      <alignment horizontal="left" wrapText="1"/>
    </xf>
    <xf numFmtId="0" fontId="35" fillId="4" borderId="8" xfId="0" applyFont="1" applyFill="1" applyBorder="1" applyAlignment="1">
      <alignment wrapText="1"/>
    </xf>
    <xf numFmtId="0" fontId="35" fillId="5" borderId="8" xfId="0" applyFont="1" applyFill="1" applyBorder="1" applyAlignment="1">
      <alignment wrapText="1"/>
    </xf>
    <xf numFmtId="0" fontId="30" fillId="28" borderId="43" xfId="0" applyFont="1" applyFill="1" applyBorder="1" applyAlignment="1">
      <alignment horizontal="left" wrapText="1"/>
    </xf>
    <xf numFmtId="0" fontId="30" fillId="28" borderId="43" xfId="0" applyFont="1" applyFill="1" applyBorder="1" applyAlignment="1">
      <alignment vertical="top" wrapText="1"/>
    </xf>
    <xf numFmtId="0" fontId="37" fillId="28" borderId="43" xfId="0" applyFont="1" applyFill="1" applyBorder="1" applyAlignment="1">
      <alignment horizontal="center" wrapText="1"/>
    </xf>
    <xf numFmtId="0" fontId="35" fillId="12" borderId="8" xfId="0" applyFont="1" applyFill="1" applyBorder="1" applyAlignment="1">
      <alignment vertical="center" wrapText="1"/>
    </xf>
    <xf numFmtId="164" fontId="35" fillId="12" borderId="8" xfId="0" applyNumberFormat="1" applyFont="1" applyFill="1" applyBorder="1" applyAlignment="1">
      <alignment vertical="center" wrapText="1"/>
    </xf>
    <xf numFmtId="49" fontId="35" fillId="12" borderId="8" xfId="0" applyNumberFormat="1" applyFont="1" applyFill="1" applyBorder="1"/>
    <xf numFmtId="0" fontId="34" fillId="12" borderId="8" xfId="0" applyFont="1" applyFill="1" applyBorder="1" applyAlignment="1">
      <alignment vertical="center" wrapText="1"/>
    </xf>
    <xf numFmtId="0" fontId="35" fillId="12" borderId="8" xfId="2" applyFont="1" applyFill="1" applyBorder="1" applyAlignment="1">
      <alignment vertical="center" wrapText="1"/>
    </xf>
    <xf numFmtId="0" fontId="35" fillId="12" borderId="8" xfId="2" applyFont="1" applyFill="1" applyBorder="1" applyAlignment="1">
      <alignment horizontal="center" vertical="center" wrapText="1"/>
    </xf>
    <xf numFmtId="164" fontId="35" fillId="12" borderId="8" xfId="0" applyNumberFormat="1" applyFont="1" applyFill="1" applyBorder="1" applyAlignment="1">
      <alignment horizontal="left" vertical="center" wrapText="1"/>
    </xf>
    <xf numFmtId="49" fontId="30" fillId="0" borderId="8" xfId="20" applyNumberFormat="1" applyFont="1" applyBorder="1"/>
    <xf numFmtId="0" fontId="35" fillId="12" borderId="8" xfId="3" applyFont="1" applyFill="1" applyBorder="1" applyAlignment="1">
      <alignment vertical="center" wrapText="1"/>
    </xf>
    <xf numFmtId="0" fontId="35" fillId="12" borderId="8" xfId="3" applyFont="1" applyFill="1" applyBorder="1" applyAlignment="1">
      <alignment horizontal="center" vertical="center" wrapText="1"/>
    </xf>
    <xf numFmtId="0" fontId="35" fillId="12" borderId="10" xfId="2" applyFont="1" applyFill="1" applyBorder="1" applyAlignment="1">
      <alignment vertical="top" wrapText="1"/>
    </xf>
    <xf numFmtId="164" fontId="35" fillId="12" borderId="8" xfId="0" applyNumberFormat="1" applyFont="1" applyFill="1" applyBorder="1" applyAlignment="1">
      <alignment horizontal="center" vertical="center" wrapText="1"/>
    </xf>
    <xf numFmtId="49" fontId="35" fillId="12" borderId="8" xfId="0" applyNumberFormat="1" applyFont="1" applyFill="1" applyBorder="1" applyAlignment="1">
      <alignment horizontal="left"/>
    </xf>
    <xf numFmtId="49" fontId="35" fillId="12" borderId="8" xfId="0" applyNumberFormat="1" applyFont="1" applyFill="1" applyBorder="1" applyAlignment="1">
      <alignment horizontal="center"/>
    </xf>
    <xf numFmtId="0" fontId="35" fillId="12" borderId="10" xfId="0" applyFont="1" applyFill="1" applyBorder="1" applyAlignment="1">
      <alignment horizontal="center" vertical="center"/>
    </xf>
    <xf numFmtId="0" fontId="35" fillId="12" borderId="13" xfId="0" applyFont="1" applyFill="1" applyBorder="1" applyAlignment="1">
      <alignment horizontal="center" vertical="top" wrapText="1"/>
    </xf>
    <xf numFmtId="0" fontId="34" fillId="12" borderId="13" xfId="0" applyFont="1" applyFill="1" applyBorder="1" applyAlignment="1">
      <alignment horizontal="center" vertical="top" wrapText="1"/>
    </xf>
    <xf numFmtId="0" fontId="35" fillId="12" borderId="0" xfId="0" applyFont="1" applyFill="1" applyAlignment="1">
      <alignment vertical="center" wrapText="1"/>
    </xf>
    <xf numFmtId="49" fontId="30" fillId="0" borderId="0" xfId="0" applyNumberFormat="1" applyFont="1"/>
    <xf numFmtId="0" fontId="35" fillId="12" borderId="9" xfId="0" applyFont="1" applyFill="1" applyBorder="1" applyAlignment="1">
      <alignment vertical="top" wrapText="1"/>
    </xf>
    <xf numFmtId="0" fontId="35" fillId="12" borderId="8" xfId="0" applyFont="1" applyFill="1" applyBorder="1" applyAlignment="1">
      <alignment horizontal="center" vertical="center"/>
    </xf>
    <xf numFmtId="0" fontId="35" fillId="12" borderId="13" xfId="0" applyFont="1" applyFill="1" applyBorder="1" applyAlignment="1">
      <alignment vertical="top"/>
    </xf>
    <xf numFmtId="0" fontId="35" fillId="12" borderId="10" xfId="0" applyFont="1" applyFill="1" applyBorder="1" applyAlignment="1">
      <alignment vertical="top"/>
    </xf>
    <xf numFmtId="0" fontId="35" fillId="12" borderId="9" xfId="0" applyFont="1" applyFill="1" applyBorder="1" applyAlignment="1">
      <alignment vertical="top"/>
    </xf>
    <xf numFmtId="0" fontId="35" fillId="12" borderId="13" xfId="0" applyFont="1" applyFill="1" applyBorder="1"/>
    <xf numFmtId="0" fontId="35" fillId="12" borderId="10" xfId="0" applyFont="1" applyFill="1" applyBorder="1"/>
    <xf numFmtId="164" fontId="35" fillId="0" borderId="10" xfId="0" applyNumberFormat="1" applyFont="1" applyBorder="1" applyAlignment="1">
      <alignment vertical="center" wrapText="1"/>
    </xf>
    <xf numFmtId="164" fontId="35" fillId="0" borderId="10" xfId="0" applyNumberFormat="1" applyFont="1" applyBorder="1" applyAlignment="1">
      <alignment horizontal="left" vertical="center" wrapText="1"/>
    </xf>
    <xf numFmtId="0" fontId="35" fillId="0" borderId="10" xfId="0" applyFont="1" applyBorder="1" applyAlignment="1">
      <alignment horizontal="center" vertical="center"/>
    </xf>
    <xf numFmtId="164" fontId="35" fillId="0" borderId="8" xfId="0" applyNumberFormat="1" applyFont="1" applyBorder="1" applyAlignment="1">
      <alignment horizontal="left" vertical="center" wrapText="1"/>
    </xf>
    <xf numFmtId="0" fontId="35" fillId="12" borderId="24" xfId="0" applyFont="1" applyFill="1" applyBorder="1"/>
    <xf numFmtId="0" fontId="35" fillId="12" borderId="9" xfId="0" applyFont="1" applyFill="1" applyBorder="1" applyAlignment="1">
      <alignment horizontal="center" vertical="center"/>
    </xf>
    <xf numFmtId="0" fontId="35" fillId="12" borderId="13" xfId="0" applyFont="1" applyFill="1" applyBorder="1" applyAlignment="1">
      <alignment horizontal="center" vertical="top"/>
    </xf>
    <xf numFmtId="0" fontId="35" fillId="12" borderId="13" xfId="0" applyFont="1" applyFill="1" applyBorder="1" applyAlignment="1">
      <alignment horizontal="center"/>
    </xf>
    <xf numFmtId="0" fontId="35" fillId="0" borderId="24" xfId="0" applyFont="1" applyBorder="1"/>
    <xf numFmtId="0" fontId="35" fillId="0" borderId="23" xfId="0" applyFont="1" applyBorder="1"/>
    <xf numFmtId="0" fontId="104" fillId="0" borderId="0" xfId="0" applyFont="1"/>
    <xf numFmtId="49" fontId="105" fillId="0" borderId="28" xfId="21" applyNumberFormat="1" applyFont="1" applyBorder="1"/>
    <xf numFmtId="49" fontId="105" fillId="0" borderId="28" xfId="21" applyNumberFormat="1" applyFont="1" applyBorder="1" applyAlignment="1">
      <alignment horizontal="left"/>
    </xf>
    <xf numFmtId="0" fontId="105" fillId="0" borderId="28" xfId="21" applyFont="1" applyBorder="1" applyAlignment="1">
      <alignment horizontal="center" vertical="center" wrapText="1"/>
    </xf>
    <xf numFmtId="49" fontId="105" fillId="0" borderId="8" xfId="21" applyNumberFormat="1" applyFont="1" applyBorder="1"/>
    <xf numFmtId="49" fontId="105" fillId="0" borderId="8" xfId="21" applyNumberFormat="1" applyFont="1" applyBorder="1" applyAlignment="1">
      <alignment horizontal="left"/>
    </xf>
    <xf numFmtId="0" fontId="105" fillId="0" borderId="8" xfId="21" applyFont="1" applyBorder="1" applyAlignment="1">
      <alignment horizontal="center"/>
    </xf>
    <xf numFmtId="0" fontId="105" fillId="0" borderId="8" xfId="21" applyFont="1" applyBorder="1" applyAlignment="1">
      <alignment horizontal="center" vertical="center" wrapText="1"/>
    </xf>
    <xf numFmtId="49" fontId="105" fillId="0" borderId="38" xfId="21" applyNumberFormat="1" applyFont="1" applyBorder="1"/>
    <xf numFmtId="0" fontId="105" fillId="0" borderId="38" xfId="21" applyFont="1" applyBorder="1" applyAlignment="1">
      <alignment horizontal="left" vertical="center" wrapText="1"/>
    </xf>
    <xf numFmtId="0" fontId="105" fillId="0" borderId="38" xfId="21" applyFont="1" applyBorder="1" applyAlignment="1">
      <alignment horizontal="center" vertical="center" wrapText="1"/>
    </xf>
    <xf numFmtId="49" fontId="104" fillId="0" borderId="8" xfId="0" applyNumberFormat="1" applyFont="1" applyBorder="1"/>
    <xf numFmtId="49" fontId="104" fillId="0" borderId="8" xfId="0" applyNumberFormat="1" applyFont="1" applyBorder="1" applyAlignment="1">
      <alignment horizontal="left"/>
    </xf>
    <xf numFmtId="49" fontId="107" fillId="0" borderId="8" xfId="0" applyNumberFormat="1" applyFont="1" applyBorder="1"/>
    <xf numFmtId="49" fontId="107" fillId="0" borderId="8" xfId="0" applyNumberFormat="1" applyFont="1" applyBorder="1" applyAlignment="1">
      <alignment horizontal="left"/>
    </xf>
    <xf numFmtId="0" fontId="64" fillId="0" borderId="8" xfId="0" applyFont="1" applyBorder="1" applyAlignment="1">
      <alignment horizontal="center" vertical="center" wrapText="1"/>
    </xf>
    <xf numFmtId="49" fontId="107" fillId="0" borderId="38" xfId="0" applyNumberFormat="1" applyFont="1" applyBorder="1"/>
    <xf numFmtId="0" fontId="64" fillId="0" borderId="38" xfId="0" applyFont="1" applyBorder="1" applyAlignment="1">
      <alignment horizontal="left" vertical="center" wrapText="1"/>
    </xf>
    <xf numFmtId="0" fontId="64" fillId="0" borderId="38" xfId="0" applyFont="1" applyBorder="1" applyAlignment="1">
      <alignment horizontal="center" vertical="center" wrapText="1"/>
    </xf>
    <xf numFmtId="49" fontId="105" fillId="0" borderId="10" xfId="0" applyNumberFormat="1" applyFont="1" applyBorder="1" applyAlignment="1">
      <alignment vertical="top" wrapText="1"/>
    </xf>
    <xf numFmtId="49" fontId="104" fillId="0" borderId="10" xfId="0" applyNumberFormat="1" applyFont="1" applyBorder="1" applyAlignment="1">
      <alignment horizontal="left" vertical="top" wrapText="1"/>
    </xf>
    <xf numFmtId="0" fontId="105" fillId="0" borderId="10" xfId="0" applyFont="1" applyBorder="1" applyAlignment="1">
      <alignment horizontal="center" vertical="top" wrapText="1"/>
    </xf>
    <xf numFmtId="49" fontId="105" fillId="0" borderId="8" xfId="0" applyNumberFormat="1" applyFont="1" applyBorder="1"/>
    <xf numFmtId="0" fontId="105" fillId="0" borderId="8" xfId="0" applyFont="1" applyBorder="1" applyAlignment="1">
      <alignment horizontal="center" vertical="center" wrapText="1"/>
    </xf>
    <xf numFmtId="49" fontId="105" fillId="12" borderId="8" xfId="0" applyNumberFormat="1" applyFont="1" applyFill="1" applyBorder="1"/>
    <xf numFmtId="49" fontId="104" fillId="12" borderId="8" xfId="0" applyNumberFormat="1" applyFont="1" applyFill="1" applyBorder="1" applyAlignment="1">
      <alignment horizontal="left"/>
    </xf>
    <xf numFmtId="0" fontId="105" fillId="12" borderId="8" xfId="0" applyFont="1" applyFill="1" applyBorder="1" applyAlignment="1">
      <alignment horizontal="center" vertical="center" wrapText="1"/>
    </xf>
    <xf numFmtId="0" fontId="104" fillId="0" borderId="8" xfId="0" applyFont="1" applyBorder="1" applyAlignment="1">
      <alignment horizontal="center"/>
    </xf>
    <xf numFmtId="49" fontId="104" fillId="0" borderId="9" xfId="0" applyNumberFormat="1" applyFont="1" applyBorder="1"/>
    <xf numFmtId="49" fontId="104" fillId="0" borderId="9" xfId="0" applyNumberFormat="1" applyFont="1" applyBorder="1" applyAlignment="1">
      <alignment horizontal="left"/>
    </xf>
    <xf numFmtId="0" fontId="104" fillId="0" borderId="0" xfId="0" applyFont="1" applyAlignment="1">
      <alignment horizontal="center"/>
    </xf>
    <xf numFmtId="49" fontId="107" fillId="0" borderId="38" xfId="0" applyNumberFormat="1" applyFont="1" applyBorder="1" applyAlignment="1">
      <alignment horizontal="left"/>
    </xf>
    <xf numFmtId="49" fontId="105" fillId="0" borderId="10" xfId="0" applyNumberFormat="1" applyFont="1" applyBorder="1"/>
    <xf numFmtId="0" fontId="105" fillId="0" borderId="10" xfId="0" applyFont="1" applyBorder="1" applyAlignment="1">
      <alignment horizontal="left" wrapText="1"/>
    </xf>
    <xf numFmtId="0" fontId="105" fillId="0" borderId="10" xfId="0" applyFont="1" applyBorder="1" applyAlignment="1">
      <alignment horizontal="center" vertical="center" wrapText="1"/>
    </xf>
    <xf numFmtId="0" fontId="105" fillId="0" borderId="8" xfId="0" applyFont="1" applyBorder="1" applyAlignment="1">
      <alignment horizontal="left" vertical="center" wrapText="1"/>
    </xf>
    <xf numFmtId="0" fontId="105" fillId="0" borderId="8" xfId="0" applyFont="1" applyBorder="1" applyAlignment="1">
      <alignment horizontal="left"/>
    </xf>
    <xf numFmtId="0" fontId="64" fillId="0" borderId="0" xfId="0" applyFont="1" applyAlignment="1">
      <alignment horizontal="left" vertical="center" wrapText="1"/>
    </xf>
    <xf numFmtId="0" fontId="105" fillId="0" borderId="28" xfId="0" applyFont="1" applyBorder="1" applyAlignment="1">
      <alignment horizontal="left" vertical="center" wrapText="1"/>
    </xf>
    <xf numFmtId="0" fontId="105" fillId="0" borderId="28" xfId="0" applyFont="1" applyBorder="1" applyAlignment="1">
      <alignment horizontal="left"/>
    </xf>
    <xf numFmtId="0" fontId="105" fillId="0" borderId="28" xfId="0" applyFont="1" applyBorder="1" applyAlignment="1">
      <alignment horizontal="center" vertical="center" wrapText="1"/>
    </xf>
    <xf numFmtId="0" fontId="104" fillId="0" borderId="38" xfId="0" applyFont="1" applyBorder="1"/>
    <xf numFmtId="0" fontId="104" fillId="0" borderId="38" xfId="0" applyFont="1" applyBorder="1" applyAlignment="1">
      <alignment horizontal="left"/>
    </xf>
    <xf numFmtId="0" fontId="82" fillId="0" borderId="10" xfId="0" applyFont="1" applyBorder="1" applyAlignment="1">
      <alignment vertical="center" wrapText="1"/>
    </xf>
    <xf numFmtId="0" fontId="82" fillId="0" borderId="10" xfId="0" applyFont="1" applyBorder="1" applyAlignment="1">
      <alignment horizontal="center" vertical="center" wrapText="1"/>
    </xf>
    <xf numFmtId="0" fontId="82" fillId="0" borderId="8" xfId="0" applyFont="1" applyBorder="1" applyAlignment="1">
      <alignment vertical="center" wrapText="1"/>
    </xf>
    <xf numFmtId="0" fontId="82" fillId="0" borderId="38" xfId="0" applyFont="1" applyBorder="1" applyAlignment="1">
      <alignment vertical="center" wrapText="1"/>
    </xf>
    <xf numFmtId="0" fontId="82" fillId="0" borderId="38" xfId="0" applyFont="1" applyBorder="1" applyAlignment="1">
      <alignment horizontal="center" vertical="center" wrapText="1"/>
    </xf>
    <xf numFmtId="0" fontId="82" fillId="0" borderId="8" xfId="0" applyFont="1" applyBorder="1" applyAlignment="1">
      <alignment horizontal="left" vertical="center" wrapText="1"/>
    </xf>
    <xf numFmtId="3" fontId="82" fillId="0" borderId="8" xfId="0" applyNumberFormat="1" applyFont="1" applyBorder="1" applyAlignment="1">
      <alignment horizontal="center" vertical="center" wrapText="1"/>
    </xf>
    <xf numFmtId="0" fontId="82" fillId="0" borderId="8" xfId="0" applyFont="1" applyBorder="1" applyAlignment="1">
      <alignment vertical="center"/>
    </xf>
    <xf numFmtId="0" fontId="82" fillId="0" borderId="9" xfId="0" applyFont="1" applyBorder="1" applyAlignment="1">
      <alignment horizontal="left" vertical="center" wrapText="1"/>
    </xf>
    <xf numFmtId="0" fontId="82" fillId="0" borderId="9" xfId="0" applyFont="1" applyBorder="1" applyAlignment="1">
      <alignment horizontal="center" vertical="center" wrapText="1"/>
    </xf>
    <xf numFmtId="0" fontId="82" fillId="0" borderId="8" xfId="0" applyFont="1" applyBorder="1" applyAlignment="1">
      <alignment horizontal="left" wrapText="1"/>
    </xf>
    <xf numFmtId="0" fontId="82" fillId="0" borderId="38" xfId="0" applyFont="1" applyBorder="1" applyAlignment="1">
      <alignment horizontal="left" vertical="center" wrapText="1"/>
    </xf>
    <xf numFmtId="0" fontId="82" fillId="12" borderId="8" xfId="0" applyFont="1" applyFill="1" applyBorder="1" applyAlignment="1">
      <alignment horizontal="center" vertical="center" wrapText="1"/>
    </xf>
    <xf numFmtId="0" fontId="82" fillId="12" borderId="8" xfId="0" applyFont="1" applyFill="1" applyBorder="1" applyAlignment="1">
      <alignment vertical="center" wrapText="1"/>
    </xf>
    <xf numFmtId="0" fontId="82" fillId="0" borderId="10" xfId="0" applyFont="1" applyBorder="1" applyAlignment="1">
      <alignment horizontal="left" vertical="center" wrapText="1"/>
    </xf>
    <xf numFmtId="0" fontId="82" fillId="0" borderId="28" xfId="0" applyFont="1" applyBorder="1" applyAlignment="1">
      <alignment horizontal="left" wrapText="1"/>
    </xf>
    <xf numFmtId="0" fontId="82" fillId="0" borderId="28" xfId="0" applyFont="1" applyBorder="1" applyAlignment="1">
      <alignment horizontal="center" vertical="center" wrapText="1"/>
    </xf>
    <xf numFmtId="0" fontId="82" fillId="0" borderId="38" xfId="0" applyFont="1" applyBorder="1" applyAlignment="1">
      <alignment horizontal="left" wrapText="1"/>
    </xf>
    <xf numFmtId="0" fontId="82" fillId="0" borderId="9" xfId="0" applyFont="1" applyBorder="1" applyAlignment="1">
      <alignment vertical="center" wrapText="1"/>
    </xf>
    <xf numFmtId="0" fontId="82" fillId="0" borderId="10" xfId="0" applyFont="1" applyBorder="1" applyAlignment="1">
      <alignment wrapText="1"/>
    </xf>
    <xf numFmtId="0" fontId="82" fillId="0" borderId="27" xfId="0" applyFont="1" applyBorder="1" applyAlignment="1">
      <alignment wrapText="1"/>
    </xf>
    <xf numFmtId="0" fontId="82" fillId="0" borderId="27" xfId="0" applyFont="1" applyBorder="1" applyAlignment="1">
      <alignment horizontal="center" vertical="center" wrapText="1"/>
    </xf>
    <xf numFmtId="0" fontId="82" fillId="0" borderId="57" xfId="0" applyFont="1" applyBorder="1" applyAlignment="1">
      <alignment horizontal="left" vertical="center" wrapText="1"/>
    </xf>
    <xf numFmtId="0" fontId="82" fillId="0" borderId="57" xfId="0" applyFont="1" applyBorder="1" applyAlignment="1">
      <alignment horizontal="center" vertical="center" wrapText="1"/>
    </xf>
    <xf numFmtId="0" fontId="82" fillId="12" borderId="38" xfId="0" applyFont="1" applyFill="1" applyBorder="1" applyAlignment="1">
      <alignment horizontal="left" vertical="center" wrapText="1"/>
    </xf>
    <xf numFmtId="0" fontId="82" fillId="12" borderId="38" xfId="0" applyFont="1" applyFill="1" applyBorder="1" applyAlignment="1">
      <alignment horizontal="center" vertical="center" wrapText="1"/>
    </xf>
    <xf numFmtId="0" fontId="82" fillId="0" borderId="28" xfId="0" applyFont="1" applyBorder="1" applyAlignment="1">
      <alignment horizontal="left" vertical="center" wrapText="1"/>
    </xf>
    <xf numFmtId="0" fontId="30" fillId="12" borderId="0" xfId="0" applyFont="1" applyFill="1" applyAlignment="1">
      <alignment vertical="center"/>
    </xf>
    <xf numFmtId="0" fontId="35" fillId="12" borderId="0" xfId="0" applyFont="1" applyFill="1" applyAlignment="1">
      <alignment vertical="center"/>
    </xf>
    <xf numFmtId="0" fontId="34" fillId="12" borderId="0" xfId="0" applyFont="1" applyFill="1" applyAlignment="1">
      <alignment vertical="center"/>
    </xf>
    <xf numFmtId="0" fontId="3" fillId="0" borderId="8" xfId="0" applyFont="1" applyFill="1" applyBorder="1" applyAlignment="1">
      <alignment horizontal="center"/>
    </xf>
    <xf numFmtId="0" fontId="54" fillId="0" borderId="8" xfId="0" applyFont="1" applyBorder="1" applyAlignment="1">
      <alignment vertical="center" wrapText="1"/>
    </xf>
    <xf numFmtId="0" fontId="54" fillId="0" borderId="8" xfId="0" applyFont="1" applyBorder="1" applyAlignment="1">
      <alignment horizontal="center" vertical="center" wrapText="1"/>
    </xf>
    <xf numFmtId="0" fontId="54" fillId="0" borderId="8" xfId="0" applyFont="1" applyBorder="1" applyAlignment="1">
      <alignment horizontal="left" vertical="center" wrapText="1"/>
    </xf>
    <xf numFmtId="0" fontId="105" fillId="0" borderId="8" xfId="21" applyFont="1" applyBorder="1" applyAlignment="1">
      <alignment horizontal="left" vertical="center" wrapText="1"/>
    </xf>
    <xf numFmtId="0" fontId="108" fillId="0" borderId="8" xfId="21" applyFont="1" applyBorder="1" applyAlignment="1">
      <alignment horizontal="center" vertical="top" wrapText="1"/>
    </xf>
    <xf numFmtId="0" fontId="108" fillId="0" borderId="8" xfId="21" applyFont="1" applyBorder="1" applyAlignment="1">
      <alignment horizontal="left" vertical="top"/>
    </xf>
    <xf numFmtId="0" fontId="109" fillId="0" borderId="8" xfId="0" applyFont="1" applyBorder="1" applyAlignment="1">
      <alignment horizontal="left" vertical="top"/>
    </xf>
    <xf numFmtId="0" fontId="64" fillId="0" borderId="8" xfId="0" applyFont="1" applyBorder="1" applyAlignment="1">
      <alignment horizontal="left" vertical="center" wrapText="1"/>
    </xf>
    <xf numFmtId="0" fontId="108" fillId="0" borderId="38" xfId="21" applyFont="1" applyBorder="1" applyAlignment="1">
      <alignment horizontal="center" vertical="top" wrapText="1"/>
    </xf>
    <xf numFmtId="0" fontId="105" fillId="0" borderId="28" xfId="21" applyFont="1" applyBorder="1" applyAlignment="1">
      <alignment horizontal="left" vertical="center" wrapText="1"/>
    </xf>
    <xf numFmtId="0" fontId="108" fillId="0" borderId="24" xfId="21" applyFont="1" applyBorder="1" applyAlignment="1">
      <alignment horizontal="center" vertical="top" wrapText="1"/>
    </xf>
    <xf numFmtId="49" fontId="105" fillId="0" borderId="8" xfId="21" applyNumberFormat="1" applyFont="1" applyBorder="1" applyAlignment="1">
      <alignment horizontal="left" vertical="center"/>
    </xf>
    <xf numFmtId="49" fontId="106" fillId="0" borderId="43" xfId="24" applyNumberFormat="1" applyFont="1" applyBorder="1" applyAlignment="1" applyProtection="1">
      <alignment horizontal="left"/>
    </xf>
    <xf numFmtId="167" fontId="106" fillId="0" borderId="43" xfId="24" applyFont="1" applyBorder="1" applyAlignment="1" applyProtection="1">
      <alignment horizontal="center" vertical="center" wrapText="1"/>
    </xf>
    <xf numFmtId="49" fontId="106" fillId="0" borderId="43" xfId="24" applyNumberFormat="1" applyFont="1" applyBorder="1" applyAlignment="1" applyProtection="1">
      <alignment horizontal="left" vertical="center"/>
    </xf>
    <xf numFmtId="49" fontId="106" fillId="0" borderId="47" xfId="24" applyNumberFormat="1" applyFont="1" applyBorder="1" applyAlignment="1" applyProtection="1">
      <alignment horizontal="left"/>
    </xf>
    <xf numFmtId="49" fontId="106" fillId="0" borderId="47" xfId="24" applyNumberFormat="1" applyFont="1" applyBorder="1" applyAlignment="1" applyProtection="1">
      <alignment horizontal="left" vertical="center"/>
    </xf>
    <xf numFmtId="167" fontId="106" fillId="0" borderId="47" xfId="24" applyFont="1" applyBorder="1" applyAlignment="1" applyProtection="1">
      <alignment horizontal="center" vertical="center" wrapText="1"/>
    </xf>
    <xf numFmtId="49" fontId="104" fillId="0" borderId="38" xfId="0" applyNumberFormat="1" applyFont="1" applyBorder="1"/>
    <xf numFmtId="0" fontId="104" fillId="0" borderId="38" xfId="0" applyFont="1" applyBorder="1" applyAlignment="1">
      <alignment horizontal="left" vertical="center"/>
    </xf>
    <xf numFmtId="0" fontId="104" fillId="0" borderId="38" xfId="0" applyFont="1" applyBorder="1" applyAlignment="1">
      <alignment horizontal="center"/>
    </xf>
    <xf numFmtId="0" fontId="108" fillId="0" borderId="66" xfId="21" applyFont="1" applyBorder="1" applyAlignment="1">
      <alignment horizontal="center" vertical="top" wrapText="1"/>
    </xf>
    <xf numFmtId="0" fontId="105" fillId="0" borderId="13" xfId="21" applyFont="1" applyBorder="1" applyAlignment="1">
      <alignment horizontal="center" vertical="top" wrapText="1"/>
    </xf>
    <xf numFmtId="0" fontId="105" fillId="0" borderId="8" xfId="21" applyFont="1" applyBorder="1" applyAlignment="1">
      <alignment horizontal="center" wrapText="1"/>
    </xf>
    <xf numFmtId="0" fontId="105" fillId="0" borderId="27" xfId="21" applyFont="1" applyBorder="1" applyAlignment="1">
      <alignment horizontal="center" vertical="top" wrapText="1"/>
    </xf>
    <xf numFmtId="0" fontId="105" fillId="0" borderId="10" xfId="21" applyFont="1" applyBorder="1" applyAlignment="1">
      <alignment horizontal="left" vertical="center" wrapText="1"/>
    </xf>
    <xf numFmtId="0" fontId="105" fillId="0" borderId="10" xfId="21" applyFont="1" applyBorder="1" applyAlignment="1">
      <alignment horizontal="center" vertical="center" wrapText="1"/>
    </xf>
    <xf numFmtId="49" fontId="106" fillId="0" borderId="43" xfId="24" applyNumberFormat="1" applyFont="1" applyBorder="1" applyAlignment="1">
      <alignment horizontal="left"/>
    </xf>
    <xf numFmtId="167" fontId="106" fillId="0" borderId="43" xfId="24" applyFont="1" applyBorder="1" applyAlignment="1">
      <alignment horizontal="center" vertical="center" wrapText="1"/>
    </xf>
    <xf numFmtId="49" fontId="106" fillId="0" borderId="47" xfId="24" applyNumberFormat="1" applyFont="1" applyBorder="1" applyAlignment="1">
      <alignment horizontal="left"/>
    </xf>
    <xf numFmtId="167" fontId="106" fillId="0" borderId="47" xfId="24" applyFont="1" applyBorder="1" applyAlignment="1">
      <alignment horizontal="center" vertical="center" wrapText="1"/>
    </xf>
    <xf numFmtId="49" fontId="106" fillId="0" borderId="8" xfId="24" applyNumberFormat="1" applyFont="1" applyBorder="1" applyAlignment="1">
      <alignment horizontal="left"/>
    </xf>
    <xf numFmtId="167" fontId="106" fillId="0" borderId="8" xfId="24" applyFont="1" applyBorder="1" applyAlignment="1">
      <alignment horizontal="center" vertical="center" wrapText="1"/>
    </xf>
    <xf numFmtId="49" fontId="106" fillId="0" borderId="38" xfId="24" applyNumberFormat="1" applyFont="1" applyBorder="1" applyAlignment="1">
      <alignment horizontal="left"/>
    </xf>
    <xf numFmtId="167" fontId="106" fillId="0" borderId="38" xfId="24" applyFont="1" applyBorder="1" applyAlignment="1">
      <alignment horizontal="center" vertical="center" wrapText="1"/>
    </xf>
    <xf numFmtId="0" fontId="104" fillId="0" borderId="87" xfId="0" applyFont="1" applyBorder="1" applyAlignment="1">
      <alignment horizontal="left"/>
    </xf>
    <xf numFmtId="0" fontId="104" fillId="0" borderId="87" xfId="0" applyFont="1" applyBorder="1" applyAlignment="1">
      <alignment horizontal="center"/>
    </xf>
    <xf numFmtId="49" fontId="104" fillId="0" borderId="8" xfId="0" applyNumberFormat="1" applyFont="1" applyBorder="1" applyAlignment="1">
      <alignment horizontal="left" vertical="center"/>
    </xf>
    <xf numFmtId="0" fontId="108" fillId="0" borderId="12" xfId="21" applyFont="1" applyBorder="1" applyAlignment="1">
      <alignment horizontal="left" vertical="top"/>
    </xf>
    <xf numFmtId="49" fontId="106" fillId="0" borderId="70" xfId="24" applyNumberFormat="1" applyFont="1" applyBorder="1" applyAlignment="1">
      <alignment horizontal="left"/>
    </xf>
    <xf numFmtId="49" fontId="104" fillId="0" borderId="12" xfId="0" applyNumberFormat="1" applyFont="1" applyBorder="1" applyAlignment="1">
      <alignment horizontal="left"/>
    </xf>
    <xf numFmtId="0" fontId="104" fillId="0" borderId="8" xfId="0" applyFont="1" applyBorder="1" applyAlignment="1">
      <alignment horizontal="left"/>
    </xf>
    <xf numFmtId="49" fontId="104" fillId="0" borderId="38" xfId="0" applyNumberFormat="1" applyFont="1" applyBorder="1" applyAlignment="1">
      <alignment horizontal="left"/>
    </xf>
    <xf numFmtId="0" fontId="105" fillId="0" borderId="38" xfId="0" applyFont="1" applyBorder="1" applyAlignment="1">
      <alignment horizontal="center"/>
    </xf>
    <xf numFmtId="0" fontId="64" fillId="0" borderId="9" xfId="0" applyFont="1" applyBorder="1" applyAlignment="1">
      <alignment horizontal="center" vertical="center" wrapText="1"/>
    </xf>
    <xf numFmtId="2" fontId="105" fillId="0" borderId="8" xfId="21" applyNumberFormat="1" applyFont="1" applyBorder="1" applyAlignment="1">
      <alignment horizontal="center" vertical="center" wrapText="1"/>
    </xf>
    <xf numFmtId="166" fontId="105" fillId="0" borderId="8" xfId="21" applyNumberFormat="1" applyFont="1" applyBorder="1" applyAlignment="1">
      <alignment horizontal="center" vertical="center" wrapText="1"/>
    </xf>
    <xf numFmtId="0" fontId="105" fillId="0" borderId="88" xfId="21" applyFont="1" applyBorder="1" applyAlignment="1">
      <alignment horizontal="left" vertical="center" wrapText="1"/>
    </xf>
    <xf numFmtId="0" fontId="105" fillId="0" borderId="11" xfId="21" applyFont="1" applyBorder="1" applyAlignment="1">
      <alignment horizontal="left" vertical="center" wrapText="1"/>
    </xf>
    <xf numFmtId="0" fontId="108" fillId="0" borderId="11" xfId="21" applyFont="1" applyBorder="1" applyAlignment="1">
      <alignment horizontal="left" vertical="top"/>
    </xf>
    <xf numFmtId="0" fontId="105" fillId="0" borderId="8" xfId="21" applyFont="1" applyBorder="1" applyAlignment="1">
      <alignment horizontal="center" vertical="top" wrapText="1"/>
    </xf>
    <xf numFmtId="0" fontId="64" fillId="0" borderId="87" xfId="0" applyFont="1" applyBorder="1" applyAlignment="1">
      <alignment horizontal="center" vertical="center" wrapText="1"/>
    </xf>
    <xf numFmtId="49" fontId="104" fillId="0" borderId="27" xfId="0" applyNumberFormat="1" applyFont="1" applyBorder="1"/>
    <xf numFmtId="49" fontId="104" fillId="0" borderId="27" xfId="0" applyNumberFormat="1" applyFont="1" applyBorder="1" applyAlignment="1">
      <alignment horizontal="left"/>
    </xf>
    <xf numFmtId="167" fontId="106" fillId="0" borderId="90" xfId="24" applyFont="1" applyBorder="1" applyAlignment="1">
      <alignment horizontal="center" vertical="center" wrapText="1"/>
    </xf>
    <xf numFmtId="0" fontId="105" fillId="0" borderId="23" xfId="21" applyFont="1" applyBorder="1" applyAlignment="1">
      <alignment horizontal="left" vertical="center" wrapText="1"/>
    </xf>
    <xf numFmtId="49" fontId="105" fillId="0" borderId="11" xfId="21" applyNumberFormat="1" applyFont="1" applyBorder="1" applyAlignment="1">
      <alignment horizontal="left"/>
    </xf>
    <xf numFmtId="49" fontId="106" fillId="0" borderId="44" xfId="24" applyNumberFormat="1" applyFont="1" applyBorder="1" applyAlignment="1">
      <alignment horizontal="left"/>
    </xf>
    <xf numFmtId="49" fontId="106" fillId="0" borderId="63" xfId="24" applyNumberFormat="1" applyFont="1" applyBorder="1" applyAlignment="1">
      <alignment horizontal="left"/>
    </xf>
    <xf numFmtId="49" fontId="106" fillId="0" borderId="11" xfId="24" applyNumberFormat="1" applyFont="1" applyBorder="1" applyAlignment="1">
      <alignment horizontal="left"/>
    </xf>
    <xf numFmtId="49" fontId="104" fillId="0" borderId="11" xfId="0" applyNumberFormat="1" applyFont="1" applyBorder="1" applyAlignment="1">
      <alignment horizontal="left"/>
    </xf>
    <xf numFmtId="0" fontId="105" fillId="0" borderId="10" xfId="21" applyFont="1" applyBorder="1" applyAlignment="1">
      <alignment horizontal="left" wrapText="1"/>
    </xf>
    <xf numFmtId="0" fontId="105" fillId="0" borderId="10" xfId="21" applyFont="1" applyBorder="1" applyAlignment="1">
      <alignment horizontal="center" wrapText="1"/>
    </xf>
    <xf numFmtId="0" fontId="108" fillId="0" borderId="10" xfId="21" applyFont="1" applyBorder="1" applyAlignment="1">
      <alignment vertical="top" wrapText="1"/>
    </xf>
    <xf numFmtId="0" fontId="105" fillId="0" borderId="8" xfId="21" applyFont="1" applyBorder="1" applyAlignment="1">
      <alignment horizontal="left" wrapText="1"/>
    </xf>
    <xf numFmtId="0" fontId="108" fillId="0" borderId="8" xfId="21" applyFont="1" applyBorder="1" applyAlignment="1">
      <alignment vertical="top" wrapText="1"/>
    </xf>
    <xf numFmtId="0" fontId="105" fillId="0" borderId="8" xfId="21" applyFont="1" applyBorder="1" applyAlignment="1">
      <alignment vertical="top" wrapText="1"/>
    </xf>
    <xf numFmtId="0" fontId="108" fillId="0" borderId="8" xfId="21" applyFont="1" applyBorder="1" applyAlignment="1">
      <alignment horizontal="left"/>
    </xf>
    <xf numFmtId="0" fontId="105" fillId="0" borderId="9" xfId="21" applyFont="1" applyBorder="1" applyAlignment="1">
      <alignment vertical="top" wrapText="1"/>
    </xf>
    <xf numFmtId="0" fontId="104" fillId="0" borderId="87" xfId="0" applyFont="1" applyBorder="1"/>
    <xf numFmtId="0" fontId="105" fillId="0" borderId="38" xfId="21" applyFont="1" applyBorder="1" applyAlignment="1">
      <alignment vertical="top" wrapText="1"/>
    </xf>
    <xf numFmtId="0" fontId="110" fillId="0" borderId="8" xfId="21" applyFont="1" applyBorder="1" applyAlignment="1">
      <alignment horizontal="left" wrapText="1"/>
    </xf>
    <xf numFmtId="0" fontId="105" fillId="0" borderId="38" xfId="21" applyFont="1" applyBorder="1" applyAlignment="1">
      <alignment horizontal="left" wrapText="1"/>
    </xf>
    <xf numFmtId="0" fontId="105" fillId="0" borderId="38" xfId="21" applyFont="1" applyBorder="1" applyAlignment="1">
      <alignment horizontal="center" wrapText="1"/>
    </xf>
    <xf numFmtId="0" fontId="105" fillId="0" borderId="10" xfId="21" applyFont="1" applyBorder="1" applyAlignment="1">
      <alignment vertical="top" wrapText="1"/>
    </xf>
    <xf numFmtId="49" fontId="107" fillId="0" borderId="10" xfId="0" applyNumberFormat="1" applyFont="1" applyBorder="1"/>
    <xf numFmtId="49" fontId="107" fillId="0" borderId="10" xfId="0" applyNumberFormat="1" applyFont="1" applyBorder="1" applyAlignment="1">
      <alignment horizontal="left" vertical="center"/>
    </xf>
    <xf numFmtId="0" fontId="64" fillId="0" borderId="10" xfId="0" applyFont="1" applyBorder="1" applyAlignment="1">
      <alignment horizontal="center"/>
    </xf>
    <xf numFmtId="49" fontId="107" fillId="0" borderId="38" xfId="0" applyNumberFormat="1" applyFont="1" applyBorder="1" applyAlignment="1">
      <alignment horizontal="left" vertical="center"/>
    </xf>
    <xf numFmtId="0" fontId="64" fillId="0" borderId="38" xfId="0" applyFont="1" applyBorder="1" applyAlignment="1">
      <alignment horizontal="center"/>
    </xf>
    <xf numFmtId="0" fontId="105" fillId="0" borderId="28" xfId="21" applyFont="1" applyBorder="1" applyAlignment="1">
      <alignment horizontal="center" wrapText="1"/>
    </xf>
    <xf numFmtId="0" fontId="108" fillId="0" borderId="28" xfId="21" applyFont="1" applyBorder="1" applyAlignment="1">
      <alignment vertical="top" wrapText="1"/>
    </xf>
    <xf numFmtId="0" fontId="111" fillId="0" borderId="8" xfId="21" applyFont="1" applyBorder="1" applyAlignment="1">
      <alignment horizontal="center" wrapText="1"/>
    </xf>
    <xf numFmtId="0" fontId="105" fillId="12" borderId="8" xfId="0" applyFont="1" applyFill="1" applyBorder="1" applyAlignment="1">
      <alignment horizontal="left" vertical="center" wrapText="1"/>
    </xf>
    <xf numFmtId="0" fontId="105" fillId="0" borderId="28" xfId="21" applyFont="1" applyBorder="1" applyAlignment="1">
      <alignment horizontal="left" wrapText="1"/>
    </xf>
    <xf numFmtId="0" fontId="105" fillId="0" borderId="28" xfId="21" applyFont="1" applyBorder="1" applyAlignment="1">
      <alignment vertical="top" wrapText="1"/>
    </xf>
    <xf numFmtId="0" fontId="7" fillId="13" borderId="8" xfId="0" applyFont="1" applyFill="1" applyBorder="1" applyAlignment="1">
      <alignment horizontal="center" vertical="center" wrapText="1"/>
    </xf>
    <xf numFmtId="0" fontId="7" fillId="13" borderId="8" xfId="0" applyFont="1" applyFill="1" applyBorder="1" applyAlignment="1">
      <alignment horizontal="center" wrapText="1"/>
    </xf>
    <xf numFmtId="0" fontId="7" fillId="5" borderId="8" xfId="0" applyFont="1" applyFill="1" applyBorder="1" applyAlignment="1">
      <alignment horizontal="center"/>
    </xf>
    <xf numFmtId="0" fontId="7" fillId="0" borderId="8" xfId="0" applyFont="1" applyBorder="1" applyAlignment="1">
      <alignment horizontal="center"/>
    </xf>
    <xf numFmtId="0" fontId="3" fillId="0" borderId="8" xfId="0" applyFont="1" applyBorder="1" applyAlignment="1">
      <alignment horizontal="center"/>
    </xf>
    <xf numFmtId="0" fontId="5" fillId="0" borderId="42" xfId="0" applyFont="1" applyBorder="1" applyAlignment="1">
      <alignment horizontal="center" vertical="top" wrapText="1"/>
    </xf>
    <xf numFmtId="0" fontId="5" fillId="0" borderId="36" xfId="0" applyFont="1" applyBorder="1" applyAlignment="1">
      <alignment horizontal="center" vertical="top" wrapText="1"/>
    </xf>
    <xf numFmtId="0" fontId="11" fillId="0" borderId="36" xfId="0" applyFont="1" applyBorder="1" applyAlignment="1">
      <alignment horizontal="center" vertical="top" wrapText="1"/>
    </xf>
    <xf numFmtId="0" fontId="11" fillId="0" borderId="52" xfId="0" applyFont="1" applyBorder="1" applyAlignment="1">
      <alignment horizontal="center" vertical="top" wrapText="1"/>
    </xf>
    <xf numFmtId="0" fontId="5" fillId="0" borderId="39" xfId="0" applyFont="1" applyBorder="1" applyAlignment="1">
      <alignment horizontal="center" vertical="top" wrapText="1"/>
    </xf>
    <xf numFmtId="0" fontId="3" fillId="12" borderId="73" xfId="0" applyFont="1" applyFill="1" applyBorder="1" applyAlignment="1">
      <alignment horizontal="center" vertical="top" wrapText="1"/>
    </xf>
    <xf numFmtId="0" fontId="48" fillId="12" borderId="73" xfId="0" applyFont="1" applyFill="1" applyBorder="1" applyAlignment="1">
      <alignment horizontal="center" vertical="center" wrapText="1"/>
    </xf>
    <xf numFmtId="0" fontId="65" fillId="12" borderId="73" xfId="0" applyFont="1" applyFill="1" applyBorder="1" applyAlignment="1">
      <alignment horizontal="center" vertical="center" wrapText="1"/>
    </xf>
    <xf numFmtId="0" fontId="112" fillId="12" borderId="73" xfId="0" applyFont="1" applyFill="1" applyBorder="1" applyAlignment="1">
      <alignment horizontal="center" vertical="center" wrapText="1"/>
    </xf>
    <xf numFmtId="0" fontId="113" fillId="0" borderId="43" xfId="0" applyFont="1" applyBorder="1" applyAlignment="1">
      <alignment horizontal="center" vertical="center" wrapText="1"/>
    </xf>
    <xf numFmtId="0" fontId="114" fillId="0" borderId="43" xfId="0" applyFont="1" applyBorder="1" applyAlignment="1">
      <alignment horizontal="center" vertical="center" wrapText="1"/>
    </xf>
    <xf numFmtId="0" fontId="11" fillId="0" borderId="42" xfId="0" applyFont="1" applyBorder="1" applyAlignment="1">
      <alignment horizontal="center" vertical="top" wrapText="1"/>
    </xf>
    <xf numFmtId="0" fontId="11" fillId="12" borderId="36" xfId="0" applyFont="1" applyFill="1" applyBorder="1" applyAlignment="1">
      <alignment horizontal="center" vertical="top" wrapText="1"/>
    </xf>
    <xf numFmtId="0" fontId="11" fillId="12" borderId="39" xfId="0" applyFont="1" applyFill="1" applyBorder="1" applyAlignment="1">
      <alignment horizontal="center" vertical="top" wrapText="1"/>
    </xf>
    <xf numFmtId="0" fontId="113" fillId="0" borderId="43" xfId="0" applyFont="1" applyBorder="1" applyAlignment="1">
      <alignment horizontal="center" vertical="top" wrapText="1"/>
    </xf>
    <xf numFmtId="0" fontId="115" fillId="0" borderId="43" xfId="0" applyFont="1" applyBorder="1" applyAlignment="1">
      <alignment horizontal="center"/>
    </xf>
    <xf numFmtId="0" fontId="114" fillId="0" borderId="43" xfId="0" applyFont="1" applyBorder="1" applyAlignment="1">
      <alignment horizontal="center" vertical="top" wrapText="1"/>
    </xf>
    <xf numFmtId="0" fontId="11" fillId="13" borderId="9"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117" fillId="15" borderId="43" xfId="0" applyFont="1" applyFill="1" applyBorder="1" applyAlignment="1">
      <alignment horizontal="center" wrapText="1"/>
    </xf>
    <xf numFmtId="0" fontId="117" fillId="15" borderId="43" xfId="0" applyFont="1" applyFill="1" applyBorder="1" applyAlignment="1">
      <alignment horizontal="center"/>
    </xf>
    <xf numFmtId="0" fontId="117" fillId="15" borderId="44" xfId="0" applyFont="1" applyFill="1" applyBorder="1" applyAlignment="1">
      <alignment horizontal="center"/>
    </xf>
    <xf numFmtId="0" fontId="118" fillId="15" borderId="43" xfId="0" applyFont="1" applyFill="1" applyBorder="1" applyAlignment="1">
      <alignment horizontal="center"/>
    </xf>
    <xf numFmtId="0" fontId="119" fillId="15" borderId="43" xfId="0" applyFont="1" applyFill="1" applyBorder="1" applyAlignment="1">
      <alignment horizontal="center"/>
    </xf>
    <xf numFmtId="0" fontId="113" fillId="15" borderId="43" xfId="0" applyFont="1" applyFill="1" applyBorder="1" applyAlignment="1">
      <alignment horizontal="center"/>
    </xf>
    <xf numFmtId="0" fontId="117" fillId="16" borderId="43" xfId="0" applyFont="1" applyFill="1" applyBorder="1" applyAlignment="1">
      <alignment horizontal="center"/>
    </xf>
    <xf numFmtId="0" fontId="9" fillId="5" borderId="8" xfId="0" applyFont="1" applyFill="1" applyBorder="1" applyAlignment="1">
      <alignment horizontal="center"/>
    </xf>
    <xf numFmtId="0" fontId="3" fillId="4" borderId="8" xfId="0" applyFont="1" applyFill="1" applyBorder="1" applyAlignment="1">
      <alignment horizontal="center" wrapText="1"/>
    </xf>
    <xf numFmtId="0" fontId="65" fillId="15" borderId="70" xfId="0" applyFont="1" applyFill="1" applyBorder="1" applyAlignment="1">
      <alignment horizontal="center" wrapText="1"/>
    </xf>
    <xf numFmtId="0" fontId="48" fillId="16" borderId="43" xfId="0" applyFont="1" applyFill="1" applyBorder="1" applyAlignment="1">
      <alignment horizontal="center"/>
    </xf>
    <xf numFmtId="0" fontId="48" fillId="15" borderId="43" xfId="0" applyFont="1" applyFill="1" applyBorder="1" applyAlignment="1">
      <alignment horizontal="center"/>
    </xf>
    <xf numFmtId="0" fontId="65" fillId="15" borderId="43" xfId="0" applyFont="1" applyFill="1" applyBorder="1" applyAlignment="1">
      <alignment horizontal="center" vertical="center" wrapText="1"/>
    </xf>
    <xf numFmtId="0" fontId="2" fillId="5" borderId="8" xfId="0" applyFont="1" applyFill="1" applyBorder="1" applyAlignment="1">
      <alignment horizontal="center"/>
    </xf>
    <xf numFmtId="0" fontId="3" fillId="13" borderId="8" xfId="0" applyFont="1" applyFill="1" applyBorder="1" applyAlignment="1">
      <alignment vertical="top" wrapText="1"/>
    </xf>
    <xf numFmtId="0" fontId="3" fillId="13" borderId="8" xfId="0" applyFont="1" applyFill="1" applyBorder="1" applyAlignment="1"/>
    <xf numFmtId="0" fontId="11" fillId="13" borderId="8" xfId="0" applyFont="1" applyFill="1" applyBorder="1" applyAlignment="1">
      <alignment horizontal="center"/>
    </xf>
    <xf numFmtId="0" fontId="65" fillId="15" borderId="43" xfId="0" applyFont="1" applyFill="1" applyBorder="1" applyAlignment="1">
      <alignment vertical="top"/>
    </xf>
    <xf numFmtId="0" fontId="65" fillId="15" borderId="43" xfId="0" applyFont="1" applyFill="1" applyBorder="1" applyAlignment="1">
      <alignment horizontal="center" vertical="top" wrapText="1"/>
    </xf>
    <xf numFmtId="0" fontId="65" fillId="15" borderId="46" xfId="0" applyFont="1" applyFill="1" applyBorder="1" applyAlignment="1">
      <alignment vertical="top"/>
    </xf>
    <xf numFmtId="0" fontId="48" fillId="15" borderId="46" xfId="0" applyFont="1" applyFill="1" applyBorder="1" applyAlignment="1">
      <alignment horizontal="center" vertical="top"/>
    </xf>
    <xf numFmtId="0" fontId="65" fillId="15" borderId="45" xfId="0" applyFont="1" applyFill="1" applyBorder="1" applyAlignment="1">
      <alignment vertical="top"/>
    </xf>
    <xf numFmtId="0" fontId="65" fillId="15" borderId="44" xfId="0" applyFont="1" applyFill="1" applyBorder="1" applyAlignment="1">
      <alignment vertical="top" wrapText="1"/>
    </xf>
    <xf numFmtId="0" fontId="65" fillId="15" borderId="46" xfId="0" applyFont="1" applyFill="1" applyBorder="1" applyAlignment="1">
      <alignment vertical="top" wrapText="1"/>
    </xf>
    <xf numFmtId="0" fontId="48" fillId="15" borderId="45" xfId="0" applyFont="1" applyFill="1" applyBorder="1" applyAlignment="1">
      <alignment vertical="top"/>
    </xf>
    <xf numFmtId="0" fontId="48" fillId="15" borderId="43" xfId="0" applyFont="1" applyFill="1" applyBorder="1" applyAlignment="1">
      <alignment vertical="top" wrapText="1"/>
    </xf>
    <xf numFmtId="0" fontId="65" fillId="15" borderId="43" xfId="0" applyFont="1" applyFill="1" applyBorder="1" applyAlignment="1">
      <alignment vertical="top" wrapText="1"/>
    </xf>
    <xf numFmtId="0" fontId="65" fillId="15" borderId="43" xfId="0" applyFont="1" applyFill="1" applyBorder="1" applyAlignment="1"/>
    <xf numFmtId="0" fontId="121" fillId="6" borderId="8" xfId="0" applyFont="1" applyFill="1" applyBorder="1" applyAlignment="1">
      <alignment horizontal="left" vertical="center"/>
    </xf>
    <xf numFmtId="0" fontId="2" fillId="6" borderId="8" xfId="0" applyFont="1" applyFill="1" applyBorder="1" applyAlignment="1">
      <alignment horizontal="left" wrapText="1"/>
    </xf>
    <xf numFmtId="0" fontId="122" fillId="6" borderId="8" xfId="0" applyFont="1" applyFill="1" applyBorder="1" applyAlignment="1">
      <alignment horizontal="left" vertical="center" wrapText="1"/>
    </xf>
    <xf numFmtId="0" fontId="121" fillId="6" borderId="8" xfId="0" applyFont="1" applyFill="1" applyBorder="1" applyAlignment="1">
      <alignment horizontal="left" vertical="center" wrapText="1"/>
    </xf>
    <xf numFmtId="0" fontId="65" fillId="6" borderId="8" xfId="0" applyFont="1" applyFill="1" applyBorder="1" applyAlignment="1">
      <alignment horizontal="left" vertical="center"/>
    </xf>
    <xf numFmtId="0" fontId="65" fillId="15" borderId="43" xfId="0" applyFont="1" applyFill="1" applyBorder="1" applyAlignment="1">
      <alignment horizontal="center"/>
    </xf>
    <xf numFmtId="0" fontId="65" fillId="15" borderId="44" xfId="0" applyFont="1" applyFill="1" applyBorder="1" applyAlignment="1">
      <alignment horizontal="center"/>
    </xf>
    <xf numFmtId="0" fontId="48" fillId="15" borderId="44" xfId="0" applyFont="1" applyFill="1" applyBorder="1" applyAlignment="1">
      <alignment horizontal="center"/>
    </xf>
    <xf numFmtId="0" fontId="65" fillId="15" borderId="43" xfId="0" applyFont="1" applyFill="1" applyBorder="1" applyAlignment="1">
      <alignment horizontal="center" wrapText="1"/>
    </xf>
    <xf numFmtId="0" fontId="123" fillId="15" borderId="43" xfId="0" applyFont="1" applyFill="1" applyBorder="1" applyAlignment="1">
      <alignment horizontal="center"/>
    </xf>
    <xf numFmtId="0" fontId="65" fillId="29" borderId="43" xfId="0" applyFont="1" applyFill="1" applyBorder="1" applyAlignment="1">
      <alignment horizontal="center" vertical="center" wrapText="1"/>
    </xf>
    <xf numFmtId="0" fontId="65" fillId="30" borderId="43"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3" fillId="4" borderId="0" xfId="0" applyFont="1" applyFill="1" applyAlignment="1">
      <alignment horizontal="center"/>
    </xf>
    <xf numFmtId="0" fontId="11" fillId="22" borderId="0" xfId="0" applyFont="1" applyFill="1" applyAlignment="1">
      <alignment horizontal="center"/>
    </xf>
    <xf numFmtId="0" fontId="3" fillId="3" borderId="8" xfId="0" applyFont="1" applyFill="1" applyBorder="1" applyAlignment="1">
      <alignment horizontal="center" vertical="center" wrapText="1"/>
    </xf>
    <xf numFmtId="0" fontId="48" fillId="15" borderId="43" xfId="0" applyFont="1" applyFill="1" applyBorder="1" applyAlignment="1">
      <alignment horizontal="center" wrapText="1"/>
    </xf>
    <xf numFmtId="2" fontId="65" fillId="15" borderId="43" xfId="0" applyNumberFormat="1" applyFont="1" applyFill="1" applyBorder="1" applyAlignment="1">
      <alignment horizontal="center" wrapText="1"/>
    </xf>
    <xf numFmtId="0" fontId="11" fillId="6" borderId="8" xfId="0" applyFont="1" applyFill="1" applyBorder="1" applyAlignment="1">
      <alignment horizontal="center" vertical="center" wrapText="1"/>
    </xf>
    <xf numFmtId="2" fontId="48" fillId="31" borderId="43" xfId="0" applyNumberFormat="1" applyFont="1" applyFill="1" applyBorder="1" applyAlignment="1">
      <alignment horizontal="center" wrapText="1"/>
    </xf>
    <xf numFmtId="0" fontId="54" fillId="6" borderId="8" xfId="0" applyFont="1" applyFill="1" applyBorder="1" applyAlignment="1">
      <alignment horizontal="center" vertical="center" wrapText="1"/>
    </xf>
    <xf numFmtId="1" fontId="65" fillId="15" borderId="43" xfId="0" applyNumberFormat="1" applyFont="1" applyFill="1" applyBorder="1" applyAlignment="1">
      <alignment horizontal="center" vertical="center" wrapText="1"/>
    </xf>
    <xf numFmtId="0" fontId="3" fillId="13" borderId="9" xfId="0" applyFont="1" applyFill="1" applyBorder="1" applyAlignment="1">
      <alignment horizontal="center" wrapText="1"/>
    </xf>
    <xf numFmtId="0" fontId="3" fillId="5" borderId="9" xfId="0" applyFont="1" applyFill="1" applyBorder="1" applyAlignment="1">
      <alignment horizontal="center" wrapText="1"/>
    </xf>
    <xf numFmtId="0" fontId="48" fillId="15" borderId="43" xfId="0" applyFont="1" applyFill="1" applyBorder="1" applyAlignment="1">
      <alignment horizontal="center" vertical="top"/>
    </xf>
    <xf numFmtId="0" fontId="48" fillId="15" borderId="43" xfId="0" applyFont="1" applyFill="1" applyBorder="1" applyAlignment="1">
      <alignment horizontal="center" vertical="top" wrapText="1"/>
    </xf>
    <xf numFmtId="0" fontId="48" fillId="16" borderId="43" xfId="0" applyFont="1" applyFill="1" applyBorder="1" applyAlignment="1">
      <alignment horizontal="center" wrapText="1"/>
    </xf>
    <xf numFmtId="0" fontId="48" fillId="6" borderId="8" xfId="0" applyFont="1" applyFill="1" applyBorder="1" applyAlignment="1">
      <alignment horizontal="center" vertical="center" wrapText="1"/>
    </xf>
    <xf numFmtId="0" fontId="48" fillId="4" borderId="8" xfId="0" applyFont="1" applyFill="1" applyBorder="1" applyAlignment="1">
      <alignment horizontal="center" vertical="center" wrapText="1"/>
    </xf>
    <xf numFmtId="0" fontId="124" fillId="4" borderId="8" xfId="0" applyFont="1" applyFill="1" applyBorder="1" applyAlignment="1">
      <alignment horizontal="center" vertical="center" wrapText="1"/>
    </xf>
    <xf numFmtId="0" fontId="125" fillId="15" borderId="44" xfId="0" applyFont="1" applyFill="1" applyBorder="1" applyAlignment="1">
      <alignment horizontal="center"/>
    </xf>
    <xf numFmtId="0" fontId="65" fillId="15" borderId="44" xfId="0" applyFont="1" applyFill="1" applyBorder="1" applyAlignment="1">
      <alignment horizontal="center" vertical="top" wrapText="1"/>
    </xf>
    <xf numFmtId="0" fontId="48" fillId="15" borderId="44" xfId="0" applyFont="1" applyFill="1" applyBorder="1" applyAlignment="1">
      <alignment horizontal="center" vertical="top"/>
    </xf>
    <xf numFmtId="0" fontId="65" fillId="15" borderId="0" xfId="0" applyFont="1" applyFill="1" applyBorder="1" applyAlignment="1">
      <alignment horizontal="center" vertical="top" wrapText="1"/>
    </xf>
    <xf numFmtId="0" fontId="48" fillId="16" borderId="43" xfId="0" applyFont="1" applyFill="1" applyBorder="1" applyAlignment="1">
      <alignment horizontal="center" vertical="top" wrapText="1"/>
    </xf>
    <xf numFmtId="0" fontId="65" fillId="15" borderId="63" xfId="0" applyFont="1" applyFill="1" applyBorder="1" applyAlignment="1">
      <alignment horizontal="center" vertical="top" wrapText="1"/>
    </xf>
    <xf numFmtId="0" fontId="65" fillId="15" borderId="47" xfId="0" applyFont="1" applyFill="1" applyBorder="1" applyAlignment="1">
      <alignment horizontal="center" vertical="top" wrapText="1"/>
    </xf>
    <xf numFmtId="0" fontId="65" fillId="16" borderId="47" xfId="0" applyFont="1" applyFill="1" applyBorder="1" applyAlignment="1">
      <alignment horizontal="center" vertical="top" wrapText="1"/>
    </xf>
    <xf numFmtId="0" fontId="65" fillId="16" borderId="43" xfId="0" applyFont="1" applyFill="1" applyBorder="1" applyAlignment="1">
      <alignment horizontal="center"/>
    </xf>
    <xf numFmtId="0" fontId="65" fillId="16" borderId="43" xfId="0" applyFont="1" applyFill="1" applyBorder="1" applyAlignment="1">
      <alignment horizontal="center" vertical="top" wrapText="1"/>
    </xf>
    <xf numFmtId="0" fontId="65" fillId="16" borderId="46" xfId="0" applyFont="1" applyFill="1" applyBorder="1" applyAlignment="1">
      <alignment horizontal="center"/>
    </xf>
    <xf numFmtId="10" fontId="50" fillId="15" borderId="43" xfId="0" applyNumberFormat="1" applyFont="1" applyFill="1" applyBorder="1" applyAlignment="1">
      <alignment horizontal="center" vertical="top"/>
    </xf>
    <xf numFmtId="10" fontId="50" fillId="15" borderId="44" xfId="0" applyNumberFormat="1" applyFont="1" applyFill="1" applyBorder="1" applyAlignment="1">
      <alignment horizontal="center" vertical="top"/>
    </xf>
    <xf numFmtId="10" fontId="50" fillId="15" borderId="43" xfId="0" applyNumberFormat="1" applyFont="1" applyFill="1" applyBorder="1" applyAlignment="1">
      <alignment horizontal="center" vertical="top" wrapText="1"/>
    </xf>
    <xf numFmtId="10" fontId="126" fillId="15" borderId="0" xfId="0" applyNumberFormat="1" applyFont="1" applyFill="1" applyBorder="1" applyAlignment="1"/>
    <xf numFmtId="10" fontId="126" fillId="15" borderId="43" xfId="0" applyNumberFormat="1" applyFont="1" applyFill="1" applyBorder="1" applyAlignment="1">
      <alignment horizontal="center" vertical="top" wrapText="1"/>
    </xf>
    <xf numFmtId="10" fontId="5" fillId="8" borderId="8" xfId="0" applyNumberFormat="1" applyFont="1" applyFill="1" applyBorder="1" applyAlignment="1">
      <alignment horizontal="center"/>
    </xf>
    <xf numFmtId="10" fontId="5" fillId="9" borderId="17" xfId="0" applyNumberFormat="1" applyFont="1" applyFill="1" applyBorder="1" applyAlignment="1">
      <alignment horizontal="center"/>
    </xf>
    <xf numFmtId="10" fontId="3" fillId="8" borderId="8" xfId="0" applyNumberFormat="1" applyFont="1" applyFill="1" applyBorder="1" applyAlignment="1">
      <alignment horizontal="center"/>
    </xf>
    <xf numFmtId="10" fontId="50" fillId="29" borderId="43" xfId="0" applyNumberFormat="1" applyFont="1" applyFill="1" applyBorder="1" applyAlignment="1">
      <alignment horizontal="center" vertical="center" wrapText="1"/>
    </xf>
    <xf numFmtId="2" fontId="48" fillId="15" borderId="45" xfId="0" applyNumberFormat="1" applyFont="1" applyFill="1" applyBorder="1" applyAlignment="1">
      <alignment horizontal="center"/>
    </xf>
    <xf numFmtId="2" fontId="65" fillId="15" borderId="45" xfId="0" applyNumberFormat="1" applyFont="1" applyFill="1" applyBorder="1" applyAlignment="1">
      <alignment horizontal="center" wrapText="1"/>
    </xf>
    <xf numFmtId="2" fontId="65" fillId="15" borderId="45" xfId="0" applyNumberFormat="1" applyFont="1" applyFill="1" applyBorder="1" applyAlignment="1">
      <alignment horizontal="center" vertical="center" wrapText="1"/>
    </xf>
    <xf numFmtId="2" fontId="65" fillId="15" borderId="43" xfId="0" applyNumberFormat="1" applyFont="1" applyFill="1" applyBorder="1" applyAlignment="1">
      <alignment horizontal="center" vertical="center" wrapText="1"/>
    </xf>
    <xf numFmtId="4" fontId="65" fillId="15" borderId="43" xfId="0" applyNumberFormat="1" applyFont="1" applyFill="1" applyBorder="1" applyAlignment="1">
      <alignment horizontal="right" vertical="top" wrapText="1"/>
    </xf>
    <xf numFmtId="4" fontId="65" fillId="15" borderId="43" xfId="0" applyNumberFormat="1" applyFont="1" applyFill="1" applyBorder="1" applyAlignment="1">
      <alignment horizontal="center" vertical="top" wrapText="1"/>
    </xf>
    <xf numFmtId="0" fontId="128" fillId="15" borderId="43" xfId="0" applyFont="1" applyFill="1" applyBorder="1" applyAlignment="1">
      <alignment horizontal="center" wrapText="1"/>
    </xf>
    <xf numFmtId="2" fontId="11" fillId="6" borderId="8" xfId="0" applyNumberFormat="1" applyFont="1" applyFill="1" applyBorder="1" applyAlignment="1">
      <alignment horizontal="center" vertical="center"/>
    </xf>
    <xf numFmtId="2" fontId="70" fillId="15" borderId="43" xfId="0" applyNumberFormat="1" applyFont="1" applyFill="1" applyBorder="1" applyAlignment="1">
      <alignment horizontal="center" wrapText="1"/>
    </xf>
    <xf numFmtId="0" fontId="70" fillId="15" borderId="43" xfId="0" applyFont="1" applyFill="1" applyBorder="1" applyAlignment="1">
      <alignment horizontal="center" wrapText="1"/>
    </xf>
    <xf numFmtId="0" fontId="48" fillId="15" borderId="43" xfId="0" applyFont="1" applyFill="1" applyBorder="1" applyAlignment="1">
      <alignment horizontal="center" vertical="center" wrapText="1"/>
    </xf>
    <xf numFmtId="0" fontId="48" fillId="15" borderId="43" xfId="0" applyFont="1" applyFill="1" applyBorder="1" applyAlignment="1">
      <alignment horizontal="center" vertical="center"/>
    </xf>
    <xf numFmtId="2" fontId="48" fillId="15" borderId="43" xfId="0" applyNumberFormat="1" applyFont="1" applyFill="1" applyBorder="1" applyAlignment="1">
      <alignment horizontal="center" vertical="center" wrapText="1"/>
    </xf>
    <xf numFmtId="0" fontId="127" fillId="15" borderId="43" xfId="0" applyFont="1" applyFill="1" applyBorder="1" applyAlignment="1">
      <alignment horizontal="center" wrapText="1"/>
    </xf>
    <xf numFmtId="2" fontId="3" fillId="6" borderId="8" xfId="0" quotePrefix="1" applyNumberFormat="1" applyFont="1" applyFill="1" applyBorder="1" applyAlignment="1">
      <alignment horizontal="center" vertical="center" wrapText="1"/>
    </xf>
    <xf numFmtId="0" fontId="3" fillId="15" borderId="0" xfId="0" applyFont="1" applyFill="1" applyBorder="1" applyAlignment="1">
      <alignment horizontal="center"/>
    </xf>
    <xf numFmtId="0" fontId="5" fillId="15" borderId="43" xfId="0" applyFont="1" applyFill="1" applyBorder="1" applyAlignment="1">
      <alignment horizontal="center" wrapText="1"/>
    </xf>
    <xf numFmtId="2" fontId="5" fillId="15" borderId="43" xfId="0" applyNumberFormat="1" applyFont="1" applyFill="1" applyBorder="1" applyAlignment="1">
      <alignment horizontal="center" wrapText="1"/>
    </xf>
    <xf numFmtId="0" fontId="5" fillId="15" borderId="43" xfId="0" applyFont="1" applyFill="1" applyBorder="1" applyAlignment="1">
      <alignment horizontal="center" vertical="top" wrapText="1"/>
    </xf>
    <xf numFmtId="0" fontId="5" fillId="15" borderId="43" xfId="0" applyFont="1" applyFill="1" applyBorder="1" applyAlignment="1">
      <alignment horizontal="center"/>
    </xf>
    <xf numFmtId="0" fontId="3" fillId="15" borderId="43" xfId="0" applyFont="1" applyFill="1" applyBorder="1" applyAlignment="1">
      <alignment horizontal="center" wrapText="1"/>
    </xf>
    <xf numFmtId="0" fontId="48" fillId="15" borderId="43" xfId="0" applyFont="1" applyFill="1" applyBorder="1" applyAlignment="1">
      <alignment wrapText="1"/>
    </xf>
    <xf numFmtId="0" fontId="65" fillId="15" borderId="43" xfId="0" applyFont="1" applyFill="1" applyBorder="1" applyAlignment="1">
      <alignment horizontal="center" vertical="center"/>
    </xf>
    <xf numFmtId="0" fontId="48" fillId="15" borderId="43" xfId="0" applyFont="1" applyFill="1" applyBorder="1" applyAlignment="1">
      <alignment horizontal="left" wrapText="1"/>
    </xf>
    <xf numFmtId="0" fontId="48" fillId="16" borderId="43" xfId="0" applyFont="1" applyFill="1" applyBorder="1" applyAlignment="1">
      <alignment horizontal="left" wrapText="1"/>
    </xf>
    <xf numFmtId="0" fontId="65" fillId="15" borderId="43" xfId="0" applyFont="1" applyFill="1" applyBorder="1" applyAlignment="1">
      <alignment wrapText="1"/>
    </xf>
    <xf numFmtId="0" fontId="65" fillId="16" borderId="43" xfId="0" applyFont="1" applyFill="1" applyBorder="1" applyAlignment="1">
      <alignment vertical="top" wrapText="1"/>
    </xf>
    <xf numFmtId="0" fontId="49" fillId="16" borderId="43" xfId="0" applyFont="1" applyFill="1" applyBorder="1" applyAlignment="1">
      <alignment horizontal="left"/>
    </xf>
    <xf numFmtId="0" fontId="17" fillId="8" borderId="8" xfId="0" applyFont="1" applyFill="1" applyBorder="1" applyAlignment="1">
      <alignment horizontal="center" vertical="center" wrapText="1"/>
    </xf>
    <xf numFmtId="0" fontId="3" fillId="8" borderId="8" xfId="0" applyFont="1" applyFill="1" applyBorder="1" applyAlignment="1">
      <alignment horizontal="center"/>
    </xf>
    <xf numFmtId="0" fontId="3" fillId="6" borderId="8" xfId="0" applyFont="1" applyFill="1" applyBorder="1" applyAlignment="1">
      <alignment horizontal="center"/>
    </xf>
    <xf numFmtId="0" fontId="3" fillId="8" borderId="0" xfId="0" applyFont="1" applyFill="1" applyAlignment="1">
      <alignment horizontal="center"/>
    </xf>
    <xf numFmtId="0" fontId="3" fillId="6" borderId="0" xfId="0" applyFont="1" applyFill="1" applyAlignment="1">
      <alignment horizontal="center"/>
    </xf>
    <xf numFmtId="10" fontId="5" fillId="15" borderId="43" xfId="0" applyNumberFormat="1" applyFont="1" applyFill="1" applyBorder="1" applyAlignment="1">
      <alignment horizontal="center"/>
    </xf>
    <xf numFmtId="0" fontId="3" fillId="15" borderId="43" xfId="0" applyFont="1" applyFill="1" applyBorder="1" applyAlignment="1">
      <alignment horizontal="center"/>
    </xf>
    <xf numFmtId="0" fontId="3" fillId="15" borderId="45" xfId="0" applyFont="1" applyFill="1" applyBorder="1" applyAlignment="1">
      <alignment horizontal="center" vertical="center"/>
    </xf>
    <xf numFmtId="0" fontId="3" fillId="16" borderId="43" xfId="0" applyFont="1" applyFill="1" applyBorder="1" applyAlignment="1">
      <alignment horizontal="center" wrapText="1"/>
    </xf>
    <xf numFmtId="10" fontId="3" fillId="16" borderId="43" xfId="0" applyNumberFormat="1" applyFont="1" applyFill="1" applyBorder="1" applyAlignment="1">
      <alignment horizontal="center" wrapText="1"/>
    </xf>
    <xf numFmtId="0" fontId="5" fillId="16" borderId="45" xfId="0" applyFont="1" applyFill="1" applyBorder="1" applyAlignment="1">
      <alignment horizontal="center"/>
    </xf>
    <xf numFmtId="0" fontId="5" fillId="16" borderId="43" xfId="0" applyFont="1" applyFill="1" applyBorder="1" applyAlignment="1">
      <alignment horizontal="center"/>
    </xf>
    <xf numFmtId="10" fontId="5" fillId="16" borderId="43" xfId="0" applyNumberFormat="1" applyFont="1" applyFill="1" applyBorder="1" applyAlignment="1">
      <alignment horizontal="center"/>
    </xf>
    <xf numFmtId="0" fontId="20" fillId="16" borderId="43" xfId="0" applyFont="1" applyFill="1" applyBorder="1" applyAlignment="1">
      <alignment horizontal="center"/>
    </xf>
    <xf numFmtId="0" fontId="20" fillId="16" borderId="45" xfId="0" applyFont="1" applyFill="1" applyBorder="1" applyAlignment="1">
      <alignment horizontal="center"/>
    </xf>
    <xf numFmtId="169" fontId="3" fillId="15" borderId="43" xfId="0" applyNumberFormat="1" applyFont="1" applyFill="1" applyBorder="1" applyAlignment="1">
      <alignment horizontal="center" vertical="center" wrapText="1"/>
    </xf>
    <xf numFmtId="2" fontId="3" fillId="15" borderId="43" xfId="0" applyNumberFormat="1" applyFont="1" applyFill="1" applyBorder="1" applyAlignment="1">
      <alignment horizontal="center" wrapText="1"/>
    </xf>
    <xf numFmtId="0" fontId="7" fillId="16" borderId="43" xfId="0" applyFont="1" applyFill="1" applyBorder="1" applyAlignment="1">
      <alignment horizontal="center" wrapText="1"/>
    </xf>
    <xf numFmtId="0" fontId="120" fillId="5" borderId="8" xfId="0" applyFont="1" applyFill="1" applyBorder="1" applyAlignment="1">
      <alignment horizontal="center" wrapText="1"/>
    </xf>
    <xf numFmtId="0" fontId="5" fillId="13" borderId="8" xfId="0" applyFont="1" applyFill="1" applyBorder="1" applyAlignment="1">
      <alignment horizontal="center" wrapText="1"/>
    </xf>
    <xf numFmtId="0" fontId="5" fillId="13" borderId="8" xfId="0" applyFont="1" applyFill="1" applyBorder="1" applyAlignment="1">
      <alignment horizontal="center" vertical="top" wrapText="1"/>
    </xf>
    <xf numFmtId="0" fontId="20" fillId="13" borderId="8" xfId="0" applyFont="1" applyFill="1" applyBorder="1" applyAlignment="1">
      <alignment horizontal="center" wrapText="1"/>
    </xf>
    <xf numFmtId="0" fontId="48" fillId="32" borderId="43" xfId="0" applyFont="1" applyFill="1" applyBorder="1" applyAlignment="1">
      <alignment horizontal="center" wrapText="1"/>
    </xf>
    <xf numFmtId="0" fontId="49" fillId="32" borderId="43" xfId="0" applyFont="1" applyFill="1" applyBorder="1" applyAlignment="1">
      <alignment horizontal="center" wrapText="1"/>
    </xf>
    <xf numFmtId="1" fontId="48" fillId="32" borderId="43" xfId="0" applyNumberFormat="1" applyFont="1" applyFill="1" applyBorder="1" applyAlignment="1">
      <alignment horizontal="center" vertical="top" wrapText="1"/>
    </xf>
    <xf numFmtId="1" fontId="48" fillId="15" borderId="43" xfId="0" applyNumberFormat="1" applyFont="1" applyFill="1" applyBorder="1" applyAlignment="1">
      <alignment horizontal="center" vertical="top" wrapText="1"/>
    </xf>
    <xf numFmtId="1" fontId="48" fillId="15" borderId="43" xfId="0" applyNumberFormat="1" applyFont="1" applyFill="1" applyBorder="1" applyAlignment="1">
      <alignment horizontal="center" wrapText="1"/>
    </xf>
    <xf numFmtId="2" fontId="49" fillId="15" borderId="43" xfId="0" applyNumberFormat="1" applyFont="1" applyFill="1" applyBorder="1" applyAlignment="1">
      <alignment horizontal="center" vertical="top" wrapText="1"/>
    </xf>
    <xf numFmtId="1" fontId="49" fillId="15" borderId="43" xfId="0" applyNumberFormat="1" applyFont="1" applyFill="1" applyBorder="1" applyAlignment="1">
      <alignment horizontal="center" wrapText="1"/>
    </xf>
    <xf numFmtId="1" fontId="65" fillId="15" borderId="43" xfId="0" applyNumberFormat="1" applyFont="1" applyFill="1" applyBorder="1" applyAlignment="1">
      <alignment horizontal="center" vertical="top" wrapText="1"/>
    </xf>
    <xf numFmtId="1" fontId="65" fillId="15" borderId="43" xfId="0" applyNumberFormat="1" applyFont="1" applyFill="1" applyBorder="1" applyAlignment="1">
      <alignment horizontal="center" wrapText="1"/>
    </xf>
    <xf numFmtId="1" fontId="48" fillId="15" borderId="43" xfId="0" applyNumberFormat="1" applyFont="1" applyFill="1" applyBorder="1" applyAlignment="1">
      <alignment horizontal="center"/>
    </xf>
    <xf numFmtId="0" fontId="48" fillId="33" borderId="43" xfId="0" applyFont="1" applyFill="1" applyBorder="1" applyAlignment="1">
      <alignment horizontal="center" wrapText="1"/>
    </xf>
    <xf numFmtId="0" fontId="65" fillId="33" borderId="43" xfId="0" applyFont="1" applyFill="1" applyBorder="1" applyAlignment="1">
      <alignment horizontal="center" wrapText="1"/>
    </xf>
    <xf numFmtId="0" fontId="49" fillId="33" borderId="43" xfId="0" applyFont="1" applyFill="1" applyBorder="1" applyAlignment="1">
      <alignment horizontal="center" wrapText="1"/>
    </xf>
    <xf numFmtId="1" fontId="48" fillId="33" borderId="43" xfId="0" applyNumberFormat="1" applyFont="1" applyFill="1" applyBorder="1" applyAlignment="1">
      <alignment horizontal="center" vertical="top" wrapText="1"/>
    </xf>
    <xf numFmtId="1" fontId="48" fillId="33" borderId="43" xfId="0" applyNumberFormat="1" applyFont="1" applyFill="1" applyBorder="1" applyAlignment="1">
      <alignment horizontal="center" wrapText="1"/>
    </xf>
    <xf numFmtId="0" fontId="65" fillId="33" borderId="43" xfId="0" applyFont="1" applyFill="1" applyBorder="1" applyAlignment="1">
      <alignment horizontal="center" vertical="top" wrapText="1"/>
    </xf>
    <xf numFmtId="1" fontId="65" fillId="33" borderId="43" xfId="0" applyNumberFormat="1" applyFont="1" applyFill="1" applyBorder="1" applyAlignment="1">
      <alignment horizontal="center" vertical="top" wrapText="1"/>
    </xf>
    <xf numFmtId="0" fontId="49" fillId="16" borderId="43" xfId="0" applyFont="1" applyFill="1" applyBorder="1" applyAlignment="1">
      <alignment horizontal="center" wrapText="1"/>
    </xf>
    <xf numFmtId="2" fontId="49" fillId="16" borderId="43" xfId="0" applyNumberFormat="1" applyFont="1" applyFill="1" applyBorder="1" applyAlignment="1">
      <alignment horizontal="center" vertical="top" wrapText="1"/>
    </xf>
    <xf numFmtId="1" fontId="49" fillId="16" borderId="43" xfId="0" applyNumberFormat="1" applyFont="1" applyFill="1" applyBorder="1" applyAlignment="1">
      <alignment horizontal="center" wrapText="1"/>
    </xf>
    <xf numFmtId="1" fontId="49" fillId="16" borderId="43" xfId="0" applyNumberFormat="1" applyFont="1" applyFill="1" applyBorder="1" applyAlignment="1">
      <alignment horizontal="center" vertical="top" wrapText="1"/>
    </xf>
    <xf numFmtId="2" fontId="3" fillId="6" borderId="8" xfId="0" applyNumberFormat="1" applyFont="1" applyFill="1" applyBorder="1" applyAlignment="1">
      <alignment horizontal="center" vertical="top" wrapText="1"/>
    </xf>
    <xf numFmtId="2" fontId="3" fillId="5" borderId="8" xfId="0" applyNumberFormat="1" applyFont="1" applyFill="1" applyBorder="1" applyAlignment="1">
      <alignment horizontal="center" vertical="center" wrapText="1"/>
    </xf>
    <xf numFmtId="0" fontId="130" fillId="13" borderId="8" xfId="0" applyFont="1" applyFill="1" applyBorder="1" applyAlignment="1">
      <alignment horizontal="center" vertical="center" wrapText="1"/>
    </xf>
    <xf numFmtId="0" fontId="130" fillId="6" borderId="8"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5" borderId="8" xfId="0" applyFont="1" applyFill="1" applyBorder="1" applyAlignment="1">
      <alignment horizontal="center" vertical="center" wrapText="1"/>
    </xf>
    <xf numFmtId="165" fontId="65" fillId="15" borderId="43" xfId="0" applyNumberFormat="1" applyFont="1" applyFill="1" applyBorder="1" applyAlignment="1">
      <alignment horizontal="center" wrapText="1"/>
    </xf>
    <xf numFmtId="165" fontId="70" fillId="15" borderId="43" xfId="0" applyNumberFormat="1" applyFont="1" applyFill="1" applyBorder="1" applyAlignment="1">
      <alignment horizontal="center" wrapText="1"/>
    </xf>
    <xf numFmtId="0" fontId="70" fillId="16" borderId="43" xfId="0" applyFont="1" applyFill="1" applyBorder="1" applyAlignment="1">
      <alignment horizontal="center" wrapText="1"/>
    </xf>
    <xf numFmtId="2" fontId="70" fillId="16" borderId="43" xfId="0" applyNumberFormat="1" applyFont="1" applyFill="1" applyBorder="1" applyAlignment="1">
      <alignment horizontal="center" wrapText="1"/>
    </xf>
    <xf numFmtId="10" fontId="65" fillId="15" borderId="43" xfId="0" applyNumberFormat="1" applyFont="1" applyFill="1" applyBorder="1" applyAlignment="1">
      <alignment horizontal="center" wrapText="1"/>
    </xf>
    <xf numFmtId="0" fontId="48" fillId="15" borderId="43" xfId="0" applyFont="1" applyFill="1" applyBorder="1" applyAlignment="1">
      <alignment horizontal="left" vertical="top" wrapText="1"/>
    </xf>
    <xf numFmtId="0" fontId="3" fillId="4" borderId="8" xfId="0" applyFont="1" applyFill="1" applyBorder="1" applyAlignment="1">
      <alignment horizontal="center"/>
    </xf>
    <xf numFmtId="0" fontId="48" fillId="15" borderId="46" xfId="0" applyFont="1" applyFill="1" applyBorder="1" applyAlignment="1">
      <alignment horizontal="center"/>
    </xf>
    <xf numFmtId="1" fontId="65" fillId="15" borderId="43" xfId="0" applyNumberFormat="1" applyFont="1" applyFill="1" applyBorder="1" applyAlignment="1">
      <alignment horizontal="center" vertical="center"/>
    </xf>
    <xf numFmtId="0" fontId="65" fillId="15" borderId="46" xfId="0" applyFont="1" applyFill="1" applyBorder="1" applyAlignment="1">
      <alignment horizontal="center" vertical="center"/>
    </xf>
    <xf numFmtId="0" fontId="125" fillId="34" borderId="43" xfId="0" applyFont="1" applyFill="1" applyBorder="1"/>
    <xf numFmtId="0" fontId="48" fillId="34" borderId="46" xfId="0" applyFont="1" applyFill="1" applyBorder="1" applyAlignment="1">
      <alignment horizontal="center"/>
    </xf>
    <xf numFmtId="0" fontId="65" fillId="34" borderId="43" xfId="0" applyFont="1" applyFill="1" applyBorder="1" applyAlignment="1">
      <alignment horizontal="center" vertical="center"/>
    </xf>
    <xf numFmtId="0" fontId="65" fillId="34" borderId="43" xfId="0" applyFont="1" applyFill="1" applyBorder="1" applyAlignment="1">
      <alignment horizontal="center" vertical="center" wrapText="1"/>
    </xf>
    <xf numFmtId="0" fontId="48" fillId="34" borderId="43" xfId="0" applyFont="1" applyFill="1" applyBorder="1" applyAlignment="1">
      <alignment horizontal="center"/>
    </xf>
    <xf numFmtId="2" fontId="3" fillId="13" borderId="36" xfId="0" applyNumberFormat="1" applyFont="1" applyFill="1" applyBorder="1" applyAlignment="1">
      <alignment horizontal="center" vertical="center" wrapText="1"/>
    </xf>
    <xf numFmtId="0" fontId="35" fillId="13" borderId="8" xfId="0" applyFont="1" applyFill="1" applyBorder="1" applyAlignment="1">
      <alignment horizontal="center" vertical="center"/>
    </xf>
    <xf numFmtId="2" fontId="35" fillId="13" borderId="8" xfId="0" applyNumberFormat="1" applyFont="1" applyFill="1" applyBorder="1" applyAlignment="1">
      <alignment horizontal="center" vertical="center" wrapText="1"/>
    </xf>
    <xf numFmtId="0" fontId="35" fillId="13" borderId="38" xfId="0" applyFont="1" applyFill="1" applyBorder="1" applyAlignment="1">
      <alignment horizontal="center" vertical="center" wrapText="1"/>
    </xf>
    <xf numFmtId="2" fontId="48" fillId="15" borderId="43" xfId="0" applyNumberFormat="1" applyFont="1" applyFill="1" applyBorder="1" applyAlignment="1">
      <alignment horizontal="center" vertical="center"/>
    </xf>
    <xf numFmtId="0" fontId="65" fillId="0" borderId="8" xfId="0" applyFont="1" applyFill="1" applyBorder="1" applyAlignment="1">
      <alignment horizontal="center" wrapText="1"/>
    </xf>
    <xf numFmtId="0" fontId="54" fillId="0" borderId="8" xfId="0" applyFont="1" applyFill="1" applyBorder="1" applyAlignment="1">
      <alignment horizontal="center" wrapText="1"/>
    </xf>
    <xf numFmtId="10" fontId="54" fillId="0" borderId="8" xfId="1" applyNumberFormat="1" applyFont="1" applyFill="1" applyBorder="1" applyAlignment="1">
      <alignment horizontal="center" wrapText="1"/>
    </xf>
    <xf numFmtId="10" fontId="54" fillId="0" borderId="8" xfId="0" applyNumberFormat="1" applyFont="1" applyFill="1" applyBorder="1" applyAlignment="1">
      <alignment horizontal="center" wrapText="1"/>
    </xf>
    <xf numFmtId="0" fontId="131" fillId="0" borderId="8" xfId="0" applyFont="1" applyFill="1" applyBorder="1" applyAlignment="1">
      <alignment horizontal="center" wrapText="1"/>
    </xf>
    <xf numFmtId="10" fontId="131" fillId="0" borderId="8" xfId="1" applyNumberFormat="1" applyFont="1" applyFill="1" applyBorder="1" applyAlignment="1">
      <alignment horizontal="center" wrapText="1"/>
    </xf>
    <xf numFmtId="10" fontId="131" fillId="0" borderId="8" xfId="0" applyNumberFormat="1" applyFont="1" applyFill="1" applyBorder="1" applyAlignment="1">
      <alignment horizontal="center" wrapText="1"/>
    </xf>
    <xf numFmtId="10" fontId="65" fillId="15" borderId="43" xfId="0" applyNumberFormat="1" applyFont="1" applyFill="1" applyBorder="1" applyAlignment="1">
      <alignment horizontal="center"/>
    </xf>
    <xf numFmtId="0" fontId="48" fillId="15" borderId="45" xfId="0" applyFont="1" applyFill="1" applyBorder="1" applyAlignment="1">
      <alignment horizontal="center"/>
    </xf>
    <xf numFmtId="10" fontId="70" fillId="15" borderId="43" xfId="0" applyNumberFormat="1" applyFont="1" applyFill="1" applyBorder="1" applyAlignment="1">
      <alignment horizontal="center" wrapText="1"/>
    </xf>
    <xf numFmtId="0" fontId="70" fillId="15" borderId="43" xfId="0" applyFont="1" applyFill="1" applyBorder="1" applyAlignment="1">
      <alignment horizontal="center"/>
    </xf>
    <xf numFmtId="10" fontId="70" fillId="15" borderId="43" xfId="0" applyNumberFormat="1" applyFont="1" applyFill="1" applyBorder="1" applyAlignment="1">
      <alignment horizontal="center"/>
    </xf>
    <xf numFmtId="0" fontId="68" fillId="19" borderId="43" xfId="0" applyFont="1" applyFill="1" applyBorder="1" applyAlignment="1">
      <alignment horizontal="center" wrapText="1"/>
    </xf>
    <xf numFmtId="0" fontId="68" fillId="19" borderId="43" xfId="0" applyFont="1" applyFill="1" applyBorder="1" applyAlignment="1">
      <alignment horizontal="center" vertical="top" wrapText="1"/>
    </xf>
    <xf numFmtId="10" fontId="68" fillId="19" borderId="43" xfId="0" applyNumberFormat="1" applyFont="1" applyFill="1" applyBorder="1" applyAlignment="1">
      <alignment horizontal="center" wrapText="1"/>
    </xf>
    <xf numFmtId="0" fontId="68" fillId="19" borderId="45" xfId="0" applyFont="1" applyFill="1" applyBorder="1" applyAlignment="1">
      <alignment horizontal="center" vertical="top"/>
    </xf>
    <xf numFmtId="0" fontId="68" fillId="19" borderId="43" xfId="0" applyFont="1" applyFill="1" applyBorder="1" applyAlignment="1">
      <alignment horizontal="center"/>
    </xf>
    <xf numFmtId="10" fontId="68" fillId="19" borderId="43" xfId="0" applyNumberFormat="1" applyFont="1" applyFill="1" applyBorder="1" applyAlignment="1">
      <alignment horizontal="center"/>
    </xf>
    <xf numFmtId="10" fontId="65" fillId="33" borderId="43" xfId="0" applyNumberFormat="1" applyFont="1" applyFill="1" applyBorder="1" applyAlignment="1">
      <alignment horizontal="center" wrapText="1"/>
    </xf>
    <xf numFmtId="0" fontId="48" fillId="33" borderId="43" xfId="0" applyFont="1" applyFill="1" applyBorder="1" applyAlignment="1">
      <alignment horizontal="center" vertical="top"/>
    </xf>
    <xf numFmtId="0" fontId="65" fillId="33" borderId="43" xfId="0" applyFont="1" applyFill="1" applyBorder="1" applyAlignment="1">
      <alignment horizontal="center"/>
    </xf>
    <xf numFmtId="10" fontId="65" fillId="33" borderId="43" xfId="0" applyNumberFormat="1" applyFont="1" applyFill="1" applyBorder="1" applyAlignment="1">
      <alignment horizontal="center"/>
    </xf>
    <xf numFmtId="10" fontId="70" fillId="16" borderId="43" xfId="0" applyNumberFormat="1" applyFont="1" applyFill="1" applyBorder="1" applyAlignment="1">
      <alignment horizontal="center" wrapText="1"/>
    </xf>
    <xf numFmtId="10" fontId="70" fillId="16" borderId="43" xfId="0" applyNumberFormat="1" applyFont="1" applyFill="1" applyBorder="1" applyAlignment="1">
      <alignment horizontal="center"/>
    </xf>
    <xf numFmtId="10" fontId="65" fillId="16" borderId="43" xfId="0" applyNumberFormat="1" applyFont="1" applyFill="1" applyBorder="1" applyAlignment="1">
      <alignment horizontal="center"/>
    </xf>
    <xf numFmtId="0" fontId="0" fillId="4" borderId="8" xfId="0" applyFill="1" applyBorder="1" applyAlignment="1">
      <alignment horizontal="center"/>
    </xf>
    <xf numFmtId="0" fontId="11" fillId="6" borderId="8" xfId="0" applyFont="1" applyFill="1" applyBorder="1" applyAlignment="1">
      <alignment horizontal="left" vertical="center" wrapText="1"/>
    </xf>
    <xf numFmtId="10" fontId="11" fillId="6" borderId="8" xfId="0" applyNumberFormat="1" applyFont="1" applyFill="1" applyBorder="1" applyAlignment="1">
      <alignment horizontal="left" vertical="center" wrapText="1"/>
    </xf>
    <xf numFmtId="0" fontId="11" fillId="4" borderId="8" xfId="0" applyFont="1" applyFill="1" applyBorder="1" applyAlignment="1">
      <alignment horizontal="left" vertical="center" wrapText="1"/>
    </xf>
    <xf numFmtId="10" fontId="8" fillId="6" borderId="8" xfId="0" applyNumberFormat="1" applyFont="1" applyFill="1" applyBorder="1" applyAlignment="1">
      <alignment horizontal="left" vertical="center" wrapText="1"/>
    </xf>
    <xf numFmtId="0" fontId="11" fillId="6" borderId="8" xfId="0" applyFont="1" applyFill="1" applyBorder="1" applyAlignment="1">
      <alignment horizontal="left" vertical="center"/>
    </xf>
    <xf numFmtId="0" fontId="11" fillId="4" borderId="8" xfId="0" applyFont="1" applyFill="1" applyBorder="1" applyAlignment="1">
      <alignment horizontal="left" vertical="center"/>
    </xf>
    <xf numFmtId="0" fontId="18" fillId="6" borderId="8" xfId="0" applyFont="1" applyFill="1" applyBorder="1" applyAlignment="1">
      <alignment horizontal="center" wrapText="1"/>
    </xf>
    <xf numFmtId="0" fontId="132" fillId="6" borderId="8"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6" borderId="8" xfId="0" applyFont="1" applyFill="1" applyBorder="1" applyAlignment="1">
      <alignment horizontal="left" vertical="center"/>
    </xf>
    <xf numFmtId="0" fontId="0" fillId="4" borderId="13" xfId="0" applyFill="1" applyBorder="1" applyAlignment="1">
      <alignment horizontal="center"/>
    </xf>
    <xf numFmtId="0" fontId="11" fillId="5" borderId="8" xfId="0" applyFont="1" applyFill="1" applyBorder="1" applyAlignment="1">
      <alignment horizontal="left" vertical="center" wrapText="1"/>
    </xf>
    <xf numFmtId="0" fontId="133" fillId="4" borderId="8" xfId="0" applyFont="1" applyFill="1" applyBorder="1" applyAlignment="1">
      <alignment horizontal="center"/>
    </xf>
    <xf numFmtId="0" fontId="36" fillId="4" borderId="8" xfId="0" applyFont="1" applyFill="1" applyBorder="1" applyAlignment="1">
      <alignment horizontal="center"/>
    </xf>
    <xf numFmtId="10" fontId="8" fillId="5" borderId="8" xfId="0" applyNumberFormat="1"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8" xfId="0" applyFont="1" applyFill="1" applyBorder="1" applyAlignment="1">
      <alignment horizontal="left" vertical="center"/>
    </xf>
    <xf numFmtId="0" fontId="11" fillId="21" borderId="8" xfId="0" applyFont="1" applyFill="1" applyBorder="1" applyAlignment="1">
      <alignment horizontal="left" vertical="center" wrapText="1"/>
    </xf>
    <xf numFmtId="0" fontId="8" fillId="21" borderId="8" xfId="0" applyFont="1" applyFill="1" applyBorder="1" applyAlignment="1">
      <alignment horizontal="left" vertical="center" wrapText="1"/>
    </xf>
    <xf numFmtId="0" fontId="65" fillId="15" borderId="28" xfId="0" applyFont="1" applyFill="1" applyBorder="1" applyAlignment="1">
      <alignment horizontal="center" vertical="center" wrapText="1"/>
    </xf>
    <xf numFmtId="10" fontId="65" fillId="15" borderId="28" xfId="0" applyNumberFormat="1" applyFont="1" applyFill="1" applyBorder="1" applyAlignment="1">
      <alignment horizontal="center" vertical="center" wrapText="1"/>
    </xf>
    <xf numFmtId="10" fontId="65" fillId="15" borderId="42" xfId="0" applyNumberFormat="1" applyFont="1" applyFill="1" applyBorder="1" applyAlignment="1">
      <alignment horizontal="center" vertical="center" wrapText="1"/>
    </xf>
    <xf numFmtId="0" fontId="65" fillId="15" borderId="8" xfId="0" applyFont="1" applyFill="1" applyBorder="1" applyAlignment="1">
      <alignment horizontal="center" vertical="center" wrapText="1"/>
    </xf>
    <xf numFmtId="10" fontId="65" fillId="15" borderId="8" xfId="0" applyNumberFormat="1" applyFont="1" applyFill="1" applyBorder="1" applyAlignment="1">
      <alignment horizontal="center" vertical="center" wrapText="1"/>
    </xf>
    <xf numFmtId="10" fontId="65" fillId="15" borderId="36" xfId="0" applyNumberFormat="1" applyFont="1" applyFill="1" applyBorder="1" applyAlignment="1">
      <alignment horizontal="center" vertical="center" wrapText="1"/>
    </xf>
    <xf numFmtId="0" fontId="70" fillId="15" borderId="38" xfId="0" applyFont="1" applyFill="1" applyBorder="1" applyAlignment="1">
      <alignment horizontal="center" vertical="center" wrapText="1"/>
    </xf>
    <xf numFmtId="10" fontId="70" fillId="15" borderId="38" xfId="0" applyNumberFormat="1" applyFont="1" applyFill="1" applyBorder="1" applyAlignment="1">
      <alignment horizontal="center" vertical="center" wrapText="1"/>
    </xf>
    <xf numFmtId="10" fontId="70" fillId="15" borderId="39" xfId="0" applyNumberFormat="1" applyFont="1" applyFill="1" applyBorder="1" applyAlignment="1">
      <alignment horizontal="center" vertical="center" wrapText="1"/>
    </xf>
    <xf numFmtId="0" fontId="65" fillId="15" borderId="10" xfId="0" applyFont="1" applyFill="1" applyBorder="1" applyAlignment="1">
      <alignment horizontal="center" vertical="center" wrapText="1"/>
    </xf>
    <xf numFmtId="10" fontId="65" fillId="15" borderId="10" xfId="0" applyNumberFormat="1" applyFont="1" applyFill="1" applyBorder="1" applyAlignment="1">
      <alignment horizontal="center" vertical="center" wrapText="1"/>
    </xf>
    <xf numFmtId="10" fontId="65" fillId="15" borderId="55" xfId="0" applyNumberFormat="1" applyFont="1" applyFill="1" applyBorder="1" applyAlignment="1">
      <alignment horizontal="center" vertical="center" wrapText="1"/>
    </xf>
    <xf numFmtId="0" fontId="70" fillId="15" borderId="9" xfId="0" applyFont="1" applyFill="1" applyBorder="1" applyAlignment="1">
      <alignment horizontal="center" vertical="center" wrapText="1"/>
    </xf>
    <xf numFmtId="10" fontId="70" fillId="15" borderId="9" xfId="0" applyNumberFormat="1" applyFont="1" applyFill="1" applyBorder="1" applyAlignment="1">
      <alignment horizontal="center" vertical="center" wrapText="1"/>
    </xf>
    <xf numFmtId="10" fontId="70" fillId="15" borderId="52" xfId="0" applyNumberFormat="1" applyFont="1" applyFill="1" applyBorder="1" applyAlignment="1">
      <alignment horizontal="center" vertical="center" wrapText="1"/>
    </xf>
    <xf numFmtId="10" fontId="65" fillId="15" borderId="38" xfId="0" applyNumberFormat="1" applyFont="1" applyFill="1" applyBorder="1" applyAlignment="1">
      <alignment horizontal="center" vertical="center" wrapText="1"/>
    </xf>
    <xf numFmtId="0" fontId="70" fillId="16" borderId="45" xfId="0" applyFont="1" applyFill="1" applyBorder="1" applyAlignment="1">
      <alignment horizontal="center" vertical="center" wrapText="1"/>
    </xf>
    <xf numFmtId="10" fontId="70" fillId="16" borderId="45" xfId="0" applyNumberFormat="1" applyFont="1" applyFill="1" applyBorder="1" applyAlignment="1">
      <alignment horizontal="center" vertical="center" wrapText="1"/>
    </xf>
    <xf numFmtId="0" fontId="70" fillId="16" borderId="43" xfId="0" applyFont="1" applyFill="1" applyBorder="1" applyAlignment="1">
      <alignment horizontal="center" vertical="center" wrapText="1"/>
    </xf>
    <xf numFmtId="10" fontId="70" fillId="16" borderId="43" xfId="0" applyNumberFormat="1" applyFont="1" applyFill="1" applyBorder="1" applyAlignment="1">
      <alignment horizontal="center" vertical="center" wrapText="1"/>
    </xf>
    <xf numFmtId="0" fontId="70" fillId="16" borderId="43" xfId="0" applyFont="1" applyFill="1" applyBorder="1" applyAlignment="1">
      <alignment horizontal="center" vertical="center"/>
    </xf>
    <xf numFmtId="0" fontId="85" fillId="26" borderId="45" xfId="0" applyFont="1" applyFill="1" applyBorder="1" applyAlignment="1">
      <alignment horizontal="center" wrapText="1"/>
    </xf>
    <xf numFmtId="0" fontId="5" fillId="0" borderId="8" xfId="0" applyFont="1" applyFill="1" applyBorder="1" applyAlignment="1">
      <alignment horizontal="center" wrapText="1"/>
    </xf>
    <xf numFmtId="9" fontId="5" fillId="0" borderId="8" xfId="0" applyNumberFormat="1" applyFont="1" applyFill="1" applyBorder="1" applyAlignment="1">
      <alignment horizontal="center" wrapText="1"/>
    </xf>
    <xf numFmtId="0" fontId="11" fillId="0" borderId="8" xfId="0" applyFont="1" applyFill="1" applyBorder="1" applyAlignment="1">
      <alignment horizontal="center" wrapText="1"/>
    </xf>
    <xf numFmtId="0" fontId="5" fillId="27" borderId="8" xfId="0" applyFont="1" applyFill="1" applyBorder="1" applyAlignment="1">
      <alignment horizontal="center" wrapText="1"/>
    </xf>
    <xf numFmtId="9" fontId="5" fillId="27" borderId="8" xfId="0" applyNumberFormat="1" applyFont="1" applyFill="1" applyBorder="1" applyAlignment="1">
      <alignment horizontal="center" wrapText="1"/>
    </xf>
    <xf numFmtId="0" fontId="20" fillId="27" borderId="8" xfId="0" applyFont="1" applyFill="1" applyBorder="1" applyAlignment="1">
      <alignment horizontal="center" wrapText="1"/>
    </xf>
    <xf numFmtId="10" fontId="48" fillId="15" borderId="46" xfId="0" applyNumberFormat="1" applyFont="1" applyFill="1" applyBorder="1" applyAlignment="1">
      <alignment horizontal="center"/>
    </xf>
    <xf numFmtId="0" fontId="48" fillId="16" borderId="46" xfId="0" applyFont="1" applyFill="1" applyBorder="1" applyAlignment="1">
      <alignment horizontal="center"/>
    </xf>
    <xf numFmtId="10" fontId="48" fillId="16" borderId="46" xfId="0" applyNumberFormat="1" applyFont="1" applyFill="1" applyBorder="1" applyAlignment="1">
      <alignment horizontal="center"/>
    </xf>
    <xf numFmtId="0" fontId="49" fillId="16" borderId="46" xfId="0" applyFont="1" applyFill="1" applyBorder="1" applyAlignment="1">
      <alignment horizontal="center"/>
    </xf>
    <xf numFmtId="0" fontId="120" fillId="6" borderId="8" xfId="0" applyFont="1" applyFill="1" applyBorder="1" applyAlignment="1">
      <alignment horizontal="center" vertical="center"/>
    </xf>
    <xf numFmtId="1" fontId="120" fillId="5" borderId="8" xfId="0" applyNumberFormat="1" applyFont="1" applyFill="1" applyBorder="1" applyAlignment="1">
      <alignment horizontal="center" vertical="center" wrapText="1"/>
    </xf>
    <xf numFmtId="169" fontId="20" fillId="5" borderId="8" xfId="0" applyNumberFormat="1" applyFont="1" applyFill="1" applyBorder="1" applyAlignment="1">
      <alignment horizontal="center" wrapText="1"/>
    </xf>
    <xf numFmtId="1" fontId="120" fillId="5" borderId="8" xfId="0" applyNumberFormat="1" applyFont="1" applyFill="1" applyBorder="1" applyAlignment="1">
      <alignment horizontal="center" wrapText="1"/>
    </xf>
    <xf numFmtId="9" fontId="20" fillId="5" borderId="8" xfId="0" applyNumberFormat="1" applyFont="1" applyFill="1" applyBorder="1" applyAlignment="1">
      <alignment horizontal="center" wrapText="1"/>
    </xf>
    <xf numFmtId="1" fontId="129" fillId="5" borderId="8" xfId="0" applyNumberFormat="1" applyFont="1" applyFill="1" applyBorder="1" applyAlignment="1">
      <alignment horizontal="center" wrapText="1"/>
    </xf>
    <xf numFmtId="0" fontId="129" fillId="5" borderId="8" xfId="0" applyFont="1" applyFill="1" applyBorder="1" applyAlignment="1">
      <alignment horizontal="center" wrapText="1"/>
    </xf>
    <xf numFmtId="9" fontId="127" fillId="15" borderId="43" xfId="0" applyNumberFormat="1" applyFont="1" applyFill="1" applyBorder="1" applyAlignment="1">
      <alignment horizontal="center" wrapText="1"/>
    </xf>
    <xf numFmtId="0" fontId="127" fillId="16" borderId="43" xfId="0" applyFont="1" applyFill="1" applyBorder="1" applyAlignment="1">
      <alignment horizontal="center" wrapText="1"/>
    </xf>
    <xf numFmtId="9" fontId="127" fillId="16" borderId="43" xfId="0" applyNumberFormat="1" applyFont="1" applyFill="1" applyBorder="1" applyAlignment="1">
      <alignment horizontal="center" wrapText="1"/>
    </xf>
    <xf numFmtId="0" fontId="134" fillId="16" borderId="43" xfId="0" applyFont="1" applyFill="1" applyBorder="1" applyAlignment="1">
      <alignment horizontal="center" wrapText="1"/>
    </xf>
    <xf numFmtId="0" fontId="5" fillId="15" borderId="46" xfId="0" applyFont="1" applyFill="1" applyBorder="1" applyAlignment="1">
      <alignment horizontal="center"/>
    </xf>
    <xf numFmtId="10" fontId="5" fillId="15" borderId="46" xfId="0" applyNumberFormat="1" applyFont="1" applyFill="1" applyBorder="1" applyAlignment="1">
      <alignment horizontal="center"/>
    </xf>
    <xf numFmtId="0" fontId="5" fillId="15" borderId="46" xfId="0" applyFont="1" applyFill="1" applyBorder="1" applyAlignment="1">
      <alignment horizontal="center" vertical="top"/>
    </xf>
    <xf numFmtId="0" fontId="5" fillId="16" borderId="46" xfId="0" applyFont="1" applyFill="1" applyBorder="1" applyAlignment="1">
      <alignment horizontal="center"/>
    </xf>
    <xf numFmtId="10" fontId="5" fillId="16" borderId="46" xfId="0" applyNumberFormat="1" applyFont="1" applyFill="1" applyBorder="1" applyAlignment="1">
      <alignment horizontal="center"/>
    </xf>
    <xf numFmtId="0" fontId="20" fillId="16" borderId="46" xfId="0" applyFont="1" applyFill="1" applyBorder="1" applyAlignment="1">
      <alignment horizontal="center"/>
    </xf>
    <xf numFmtId="0" fontId="7" fillId="5" borderId="8" xfId="0" applyFont="1" applyFill="1" applyBorder="1" applyAlignment="1">
      <alignment horizontal="center" vertical="center"/>
    </xf>
    <xf numFmtId="9" fontId="20" fillId="5" borderId="8" xfId="0" applyNumberFormat="1" applyFont="1" applyFill="1" applyBorder="1" applyAlignment="1">
      <alignment horizontal="center" vertical="center" wrapText="1"/>
    </xf>
    <xf numFmtId="9" fontId="5" fillId="15" borderId="43" xfId="0" applyNumberFormat="1" applyFont="1" applyFill="1" applyBorder="1" applyAlignment="1">
      <alignment horizontal="center" wrapText="1"/>
    </xf>
    <xf numFmtId="0" fontId="5" fillId="16" borderId="43" xfId="0" applyFont="1" applyFill="1" applyBorder="1" applyAlignment="1">
      <alignment horizontal="center" wrapText="1"/>
    </xf>
    <xf numFmtId="9" fontId="5" fillId="16" borderId="43" xfId="0" applyNumberFormat="1" applyFont="1" applyFill="1" applyBorder="1" applyAlignment="1">
      <alignment horizontal="center" wrapText="1"/>
    </xf>
    <xf numFmtId="0" fontId="20" fillId="16" borderId="43" xfId="0" applyFont="1" applyFill="1" applyBorder="1" applyAlignment="1">
      <alignment horizontal="center" wrapText="1"/>
    </xf>
    <xf numFmtId="9" fontId="3" fillId="0" borderId="8" xfId="0" applyNumberFormat="1" applyFont="1" applyBorder="1" applyAlignment="1">
      <alignment horizontal="center"/>
    </xf>
    <xf numFmtId="0" fontId="5" fillId="15" borderId="46" xfId="0" applyFont="1" applyFill="1" applyBorder="1" applyAlignment="1">
      <alignment horizontal="center" vertical="center"/>
    </xf>
    <xf numFmtId="9" fontId="5" fillId="15" borderId="43" xfId="0" applyNumberFormat="1" applyFont="1" applyFill="1" applyBorder="1" applyAlignment="1">
      <alignment horizontal="center" vertical="center" wrapText="1"/>
    </xf>
    <xf numFmtId="0" fontId="5" fillId="16" borderId="46" xfId="0" applyFont="1" applyFill="1" applyBorder="1" applyAlignment="1">
      <alignment horizontal="center" vertical="center"/>
    </xf>
    <xf numFmtId="0" fontId="3" fillId="16" borderId="43" xfId="0" applyFont="1" applyFill="1" applyBorder="1" applyAlignment="1">
      <alignment horizontal="center" vertical="center"/>
    </xf>
    <xf numFmtId="9" fontId="5" fillId="16" borderId="43" xfId="0" applyNumberFormat="1" applyFont="1" applyFill="1" applyBorder="1" applyAlignment="1">
      <alignment horizontal="center" vertical="center" wrapText="1"/>
    </xf>
    <xf numFmtId="0" fontId="5" fillId="16" borderId="43" xfId="0" applyFont="1" applyFill="1" applyBorder="1" applyAlignment="1">
      <alignment horizontal="center" vertical="center" wrapText="1"/>
    </xf>
    <xf numFmtId="0" fontId="20" fillId="16" borderId="46" xfId="0" applyFont="1" applyFill="1" applyBorder="1" applyAlignment="1">
      <alignment horizontal="center" vertical="center"/>
    </xf>
    <xf numFmtId="0" fontId="7" fillId="16" borderId="43" xfId="0" applyFont="1" applyFill="1" applyBorder="1" applyAlignment="1">
      <alignment horizontal="center" vertical="center"/>
    </xf>
    <xf numFmtId="0" fontId="120" fillId="6" borderId="8" xfId="0" applyFont="1" applyFill="1" applyBorder="1" applyAlignment="1">
      <alignment horizontal="right" vertical="center"/>
    </xf>
    <xf numFmtId="0" fontId="9" fillId="6" borderId="8" xfId="0" applyFont="1" applyFill="1" applyBorder="1" applyAlignment="1">
      <alignment horizontal="right" vertical="center"/>
    </xf>
    <xf numFmtId="9" fontId="3" fillId="0" borderId="0" xfId="0" applyNumberFormat="1" applyFont="1" applyAlignment="1">
      <alignment horizontal="center"/>
    </xf>
    <xf numFmtId="0" fontId="18" fillId="0" borderId="8" xfId="0" applyFont="1" applyBorder="1" applyAlignment="1">
      <alignment horizontal="left"/>
    </xf>
    <xf numFmtId="0" fontId="30" fillId="0" borderId="31" xfId="0" applyFont="1" applyBorder="1" applyAlignment="1">
      <alignment horizontal="center" vertical="top" wrapText="1"/>
    </xf>
    <xf numFmtId="0" fontId="30" fillId="0" borderId="51" xfId="0" applyFont="1" applyBorder="1" applyAlignment="1">
      <alignment horizontal="center" vertical="top" wrapText="1"/>
    </xf>
    <xf numFmtId="0" fontId="30" fillId="0" borderId="20" xfId="0" applyFont="1" applyBorder="1" applyAlignment="1">
      <alignment horizontal="center" vertical="top" wrapText="1"/>
    </xf>
    <xf numFmtId="0" fontId="38" fillId="0" borderId="47" xfId="0" applyFont="1" applyBorder="1" applyAlignment="1">
      <alignment horizontal="left" wrapText="1"/>
    </xf>
    <xf numFmtId="0" fontId="35" fillId="0" borderId="45" xfId="0" applyFont="1" applyBorder="1"/>
    <xf numFmtId="0" fontId="30" fillId="0" borderId="47" xfId="0" applyFont="1" applyBorder="1" applyAlignment="1">
      <alignment horizontal="center"/>
    </xf>
    <xf numFmtId="0" fontId="114" fillId="0" borderId="47" xfId="0" applyFont="1" applyBorder="1" applyAlignment="1">
      <alignment horizontal="center" vertical="top" wrapText="1"/>
    </xf>
    <xf numFmtId="0" fontId="116" fillId="0" borderId="45" xfId="0" applyFont="1" applyBorder="1"/>
    <xf numFmtId="0" fontId="30" fillId="0" borderId="29" xfId="0" applyFont="1" applyBorder="1" applyAlignment="1">
      <alignment horizontal="left" vertical="top" wrapText="1"/>
    </xf>
    <xf numFmtId="0" fontId="30" fillId="0" borderId="61" xfId="0" applyFont="1" applyBorder="1" applyAlignment="1">
      <alignment horizontal="left" vertical="top" wrapText="1"/>
    </xf>
    <xf numFmtId="0" fontId="30" fillId="0" borderId="30" xfId="0" applyFont="1" applyBorder="1" applyAlignment="1">
      <alignment horizontal="left" vertical="top" wrapText="1"/>
    </xf>
    <xf numFmtId="0" fontId="30" fillId="0" borderId="31" xfId="0" applyFont="1" applyBorder="1" applyAlignment="1">
      <alignment horizontal="left" vertical="top" wrapText="1"/>
    </xf>
    <xf numFmtId="0" fontId="30" fillId="0" borderId="51" xfId="0" applyFont="1" applyBorder="1" applyAlignment="1">
      <alignment horizontal="left" vertical="top" wrapText="1"/>
    </xf>
    <xf numFmtId="0" fontId="30" fillId="0" borderId="20" xfId="0" applyFont="1" applyBorder="1" applyAlignment="1">
      <alignment horizontal="left" vertical="top" wrapText="1"/>
    </xf>
    <xf numFmtId="0" fontId="31" fillId="0" borderId="7" xfId="0" applyFont="1" applyBorder="1" applyAlignment="1">
      <alignment horizontal="left" wrapText="1"/>
    </xf>
    <xf numFmtId="0" fontId="31" fillId="0" borderId="7" xfId="0" applyFont="1" applyBorder="1" applyAlignment="1">
      <alignment wrapText="1"/>
    </xf>
    <xf numFmtId="0" fontId="33" fillId="0" borderId="29" xfId="0" applyFont="1" applyBorder="1" applyAlignment="1">
      <alignment horizontal="left" vertical="top" wrapText="1"/>
    </xf>
    <xf numFmtId="0" fontId="33" fillId="0" borderId="30" xfId="0" applyFont="1" applyBorder="1" applyAlignment="1">
      <alignment horizontal="left" vertical="top" wrapText="1"/>
    </xf>
    <xf numFmtId="0" fontId="33" fillId="0" borderId="29" xfId="0" applyFont="1" applyBorder="1" applyAlignment="1">
      <alignment horizontal="center" vertical="top" wrapText="1"/>
    </xf>
    <xf numFmtId="0" fontId="33" fillId="0" borderId="30" xfId="0" applyFont="1" applyBorder="1" applyAlignment="1">
      <alignment horizontal="center" vertical="top" wrapText="1"/>
    </xf>
    <xf numFmtId="0" fontId="33" fillId="0" borderId="1" xfId="0" applyFont="1" applyBorder="1" applyAlignment="1">
      <alignment horizontal="left" vertical="top" wrapText="1"/>
    </xf>
    <xf numFmtId="0" fontId="33" fillId="0" borderId="2" xfId="0" applyFont="1" applyBorder="1" applyAlignment="1">
      <alignment horizontal="left" vertical="top" wrapText="1"/>
    </xf>
    <xf numFmtId="0" fontId="33" fillId="0" borderId="3" xfId="0" applyFont="1" applyBorder="1" applyAlignment="1">
      <alignment horizontal="left" vertical="top" wrapText="1"/>
    </xf>
    <xf numFmtId="0" fontId="33" fillId="0" borderId="1" xfId="0" applyFont="1" applyBorder="1" applyAlignment="1">
      <alignment horizontal="center" vertical="top" wrapText="1"/>
    </xf>
    <xf numFmtId="0" fontId="33" fillId="0" borderId="2" xfId="0" applyFont="1" applyBorder="1" applyAlignment="1">
      <alignment horizontal="center" vertical="top" wrapText="1"/>
    </xf>
    <xf numFmtId="0" fontId="33" fillId="0" borderId="3" xfId="0" applyFont="1" applyBorder="1" applyAlignment="1">
      <alignment horizontal="center" vertical="top" wrapText="1"/>
    </xf>
    <xf numFmtId="0" fontId="30" fillId="0" borderId="71" xfId="0" applyFont="1" applyBorder="1" applyAlignment="1">
      <alignment horizontal="left" vertical="top" wrapText="1"/>
    </xf>
    <xf numFmtId="0" fontId="30" fillId="0" borderId="56" xfId="0" applyFont="1" applyBorder="1" applyAlignment="1">
      <alignment horizontal="left" vertical="top" wrapText="1"/>
    </xf>
    <xf numFmtId="0" fontId="30" fillId="0" borderId="60" xfId="0" applyFont="1" applyBorder="1" applyAlignment="1">
      <alignment horizontal="left" vertical="top" wrapText="1"/>
    </xf>
    <xf numFmtId="0" fontId="30" fillId="0" borderId="40" xfId="0" applyFont="1" applyBorder="1" applyAlignment="1">
      <alignment horizontal="center" vertical="top" wrapText="1"/>
    </xf>
    <xf numFmtId="0" fontId="30" fillId="0" borderId="35" xfId="0" applyFont="1" applyBorder="1" applyAlignment="1">
      <alignment horizontal="center" vertical="top" wrapText="1"/>
    </xf>
    <xf numFmtId="0" fontId="30" fillId="0" borderId="37" xfId="0" applyFont="1" applyBorder="1" applyAlignment="1">
      <alignment horizontal="center" vertical="top" wrapText="1"/>
    </xf>
    <xf numFmtId="0" fontId="33" fillId="0" borderId="31" xfId="0" applyFont="1" applyBorder="1" applyAlignment="1">
      <alignment horizontal="center" vertical="top" wrapText="1"/>
    </xf>
    <xf numFmtId="0" fontId="33" fillId="0" borderId="20" xfId="0" applyFont="1" applyBorder="1" applyAlignment="1">
      <alignment horizontal="center" vertical="top" wrapText="1"/>
    </xf>
    <xf numFmtId="0" fontId="30" fillId="0" borderId="2" xfId="0" applyFont="1" applyBorder="1" applyAlignment="1">
      <alignment horizontal="center" vertical="top" wrapText="1"/>
    </xf>
    <xf numFmtId="0" fontId="30" fillId="0" borderId="3" xfId="0" applyFont="1" applyBorder="1" applyAlignment="1">
      <alignment horizontal="center" vertical="top" wrapText="1"/>
    </xf>
    <xf numFmtId="0" fontId="30" fillId="0" borderId="0" xfId="0" applyFont="1" applyAlignment="1">
      <alignment horizontal="left" wrapText="1"/>
    </xf>
    <xf numFmtId="0" fontId="30" fillId="0" borderId="0" xfId="0" applyFont="1" applyAlignment="1">
      <alignment wrapText="1"/>
    </xf>
    <xf numFmtId="0" fontId="93" fillId="0" borderId="7" xfId="0" applyFont="1" applyBorder="1" applyAlignment="1">
      <alignment horizontal="center" vertical="center" wrapText="1"/>
    </xf>
    <xf numFmtId="0" fontId="95" fillId="0" borderId="8" xfId="0" applyFont="1" applyBorder="1" applyAlignment="1">
      <alignment horizontal="center" wrapText="1"/>
    </xf>
    <xf numFmtId="0" fontId="95" fillId="0" borderId="12" xfId="0" applyFont="1" applyBorder="1" applyAlignment="1">
      <alignment horizontal="center" wrapText="1"/>
    </xf>
    <xf numFmtId="0" fontId="95" fillId="0" borderId="8" xfId="0" applyFont="1" applyBorder="1" applyAlignment="1">
      <alignment horizontal="center" vertical="top" wrapText="1"/>
    </xf>
    <xf numFmtId="0" fontId="95" fillId="0" borderId="9" xfId="0" applyFont="1" applyBorder="1" applyAlignment="1">
      <alignment horizontal="center" wrapText="1"/>
    </xf>
    <xf numFmtId="0" fontId="95" fillId="0" borderId="13" xfId="0" applyFont="1" applyBorder="1" applyAlignment="1">
      <alignment horizontal="center" wrapText="1"/>
    </xf>
    <xf numFmtId="0" fontId="95" fillId="0" borderId="10" xfId="0" applyFont="1" applyBorder="1" applyAlignment="1">
      <alignment horizontal="center" wrapText="1"/>
    </xf>
    <xf numFmtId="0" fontId="95" fillId="5" borderId="12" xfId="0" applyFont="1" applyFill="1" applyBorder="1" applyAlignment="1">
      <alignment horizontal="center"/>
    </xf>
    <xf numFmtId="0" fontId="95" fillId="5" borderId="11" xfId="0" applyFont="1" applyFill="1" applyBorder="1" applyAlignment="1">
      <alignment horizontal="center"/>
    </xf>
    <xf numFmtId="0" fontId="95" fillId="13" borderId="9" xfId="0" applyFont="1" applyFill="1" applyBorder="1" applyAlignment="1">
      <alignment horizontal="center" vertical="center" wrapText="1"/>
    </xf>
    <xf numFmtId="0" fontId="95" fillId="13" borderId="13" xfId="0" applyFont="1" applyFill="1" applyBorder="1" applyAlignment="1">
      <alignment horizontal="center" wrapText="1"/>
    </xf>
    <xf numFmtId="0" fontId="95" fillId="13" borderId="10" xfId="0" applyFont="1" applyFill="1" applyBorder="1" applyAlignment="1">
      <alignment horizontal="center" wrapText="1"/>
    </xf>
    <xf numFmtId="0" fontId="3" fillId="0" borderId="25" xfId="0" applyFont="1" applyBorder="1" applyAlignment="1">
      <alignment horizontal="center"/>
    </xf>
    <xf numFmtId="0" fontId="94" fillId="5" borderId="12" xfId="0" applyFont="1" applyFill="1" applyBorder="1" applyAlignment="1">
      <alignment horizontal="center"/>
    </xf>
    <xf numFmtId="0" fontId="94" fillId="5" borderId="11" xfId="0" applyFont="1" applyFill="1" applyBorder="1" applyAlignment="1">
      <alignment horizontal="center"/>
    </xf>
    <xf numFmtId="0" fontId="95" fillId="6" borderId="9" xfId="0" applyFont="1" applyFill="1" applyBorder="1" applyAlignment="1">
      <alignment horizontal="center" vertical="center" wrapText="1"/>
    </xf>
    <xf numFmtId="0" fontId="95" fillId="6" borderId="13" xfId="0" applyFont="1" applyFill="1" applyBorder="1" applyAlignment="1">
      <alignment horizontal="center" vertical="center" wrapText="1"/>
    </xf>
    <xf numFmtId="0" fontId="95" fillId="6" borderId="10" xfId="0" applyFont="1" applyFill="1" applyBorder="1" applyAlignment="1">
      <alignment horizontal="center" vertical="center" wrapText="1"/>
    </xf>
    <xf numFmtId="0" fontId="95" fillId="4" borderId="9" xfId="0" applyFont="1" applyFill="1" applyBorder="1" applyAlignment="1">
      <alignment horizontal="center" vertical="center" wrapText="1"/>
    </xf>
    <xf numFmtId="0" fontId="95" fillId="4" borderId="13" xfId="0" applyFont="1" applyFill="1" applyBorder="1" applyAlignment="1">
      <alignment horizontal="center" wrapText="1"/>
    </xf>
    <xf numFmtId="0" fontId="95" fillId="4" borderId="10" xfId="0" applyFont="1" applyFill="1" applyBorder="1" applyAlignment="1">
      <alignment horizontal="center" wrapText="1"/>
    </xf>
    <xf numFmtId="0" fontId="14" fillId="0" borderId="7" xfId="0" applyFont="1" applyBorder="1" applyAlignment="1">
      <alignment horizontal="center" vertical="center" wrapText="1"/>
    </xf>
    <xf numFmtId="0" fontId="7" fillId="13" borderId="9" xfId="0" applyFont="1" applyFill="1" applyBorder="1" applyAlignment="1">
      <alignment vertical="center" wrapText="1"/>
    </xf>
    <xf numFmtId="0" fontId="7" fillId="13" borderId="13" xfId="0" applyFont="1" applyFill="1" applyBorder="1" applyAlignment="1">
      <alignment vertical="center" wrapText="1"/>
    </xf>
    <xf numFmtId="0" fontId="7" fillId="13" borderId="13" xfId="0" applyFont="1" applyFill="1" applyBorder="1" applyAlignment="1">
      <alignment wrapText="1"/>
    </xf>
    <xf numFmtId="0" fontId="3" fillId="13" borderId="9" xfId="0" applyFont="1" applyFill="1" applyBorder="1" applyAlignment="1">
      <alignment vertical="center" wrapText="1"/>
    </xf>
    <xf numFmtId="0" fontId="3" fillId="13" borderId="13" xfId="0" applyFont="1" applyFill="1" applyBorder="1" applyAlignment="1">
      <alignment vertical="center" wrapText="1"/>
    </xf>
    <xf numFmtId="0" fontId="3" fillId="13" borderId="9" xfId="0" applyFont="1" applyFill="1" applyBorder="1" applyAlignment="1">
      <alignment horizontal="left" vertical="center" wrapText="1"/>
    </xf>
    <xf numFmtId="0" fontId="3" fillId="13" borderId="13" xfId="0" applyFont="1" applyFill="1" applyBorder="1" applyAlignment="1">
      <alignment horizontal="left" vertical="center" wrapText="1"/>
    </xf>
    <xf numFmtId="0" fontId="3" fillId="22" borderId="8" xfId="0" applyFont="1" applyFill="1" applyBorder="1" applyAlignment="1">
      <alignment horizontal="center"/>
    </xf>
    <xf numFmtId="0" fontId="77" fillId="15" borderId="63" xfId="0" applyFont="1" applyFill="1" applyBorder="1" applyAlignment="1">
      <alignment vertical="center" wrapText="1"/>
    </xf>
    <xf numFmtId="0" fontId="78" fillId="0" borderId="62" xfId="0" applyFont="1" applyBorder="1"/>
    <xf numFmtId="0" fontId="77" fillId="15" borderId="63" xfId="0" applyFont="1" applyFill="1" applyBorder="1" applyAlignment="1">
      <alignment horizontal="left" vertical="center" wrapText="1"/>
    </xf>
    <xf numFmtId="0" fontId="78" fillId="0" borderId="46" xfId="0" applyFont="1" applyBorder="1"/>
    <xf numFmtId="0" fontId="3" fillId="6" borderId="9"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76" fillId="15" borderId="47" xfId="0" applyFont="1" applyFill="1" applyBorder="1" applyAlignment="1">
      <alignment horizontal="center" vertical="center" wrapText="1"/>
    </xf>
    <xf numFmtId="0" fontId="78" fillId="0" borderId="64" xfId="0" applyFont="1" applyBorder="1"/>
    <xf numFmtId="0" fontId="78" fillId="0" borderId="45" xfId="0" applyFont="1" applyBorder="1"/>
    <xf numFmtId="0" fontId="77" fillId="15" borderId="47" xfId="0" applyFont="1" applyFill="1" applyBorder="1" applyAlignment="1">
      <alignment vertical="center" wrapText="1"/>
    </xf>
    <xf numFmtId="0" fontId="77" fillId="15" borderId="64" xfId="0" applyFont="1" applyFill="1" applyBorder="1" applyAlignment="1">
      <alignment vertical="center" wrapText="1"/>
    </xf>
    <xf numFmtId="0" fontId="77" fillId="15" borderId="62" xfId="0" applyFont="1" applyFill="1" applyBorder="1" applyAlignment="1">
      <alignment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25" xfId="0" applyFont="1" applyBorder="1" applyAlignment="1">
      <alignment horizontal="center" wrapText="1"/>
    </xf>
    <xf numFmtId="0" fontId="7" fillId="0" borderId="16" xfId="0" applyFont="1" applyBorder="1" applyAlignment="1">
      <alignment horizontal="center" wrapText="1"/>
    </xf>
    <xf numFmtId="0" fontId="7" fillId="0" borderId="22" xfId="0" applyFont="1" applyBorder="1" applyAlignment="1">
      <alignment horizontal="center" wrapText="1"/>
    </xf>
    <xf numFmtId="0" fontId="7" fillId="0" borderId="15" xfId="0" applyFont="1" applyBorder="1" applyAlignment="1">
      <alignment horizontal="center" wrapText="1"/>
    </xf>
    <xf numFmtId="0" fontId="7" fillId="0" borderId="23" xfId="0" applyFont="1" applyBorder="1" applyAlignment="1">
      <alignment horizontal="center" wrapText="1"/>
    </xf>
    <xf numFmtId="0" fontId="7" fillId="0" borderId="0" xfId="0" applyFont="1" applyAlignment="1">
      <alignment horizontal="center" wrapText="1"/>
    </xf>
    <xf numFmtId="0" fontId="18" fillId="5" borderId="8" xfId="0" applyFont="1" applyFill="1" applyBorder="1" applyAlignment="1">
      <alignment horizontal="right"/>
    </xf>
    <xf numFmtId="0" fontId="7" fillId="5" borderId="8" xfId="0" applyFont="1" applyFill="1" applyBorder="1" applyAlignment="1">
      <alignment horizontal="right" vertical="top" wrapText="1"/>
    </xf>
    <xf numFmtId="0" fontId="7" fillId="5" borderId="8" xfId="0" applyFont="1" applyFill="1" applyBorder="1" applyAlignment="1">
      <alignment horizontal="right" wrapText="1"/>
    </xf>
    <xf numFmtId="0" fontId="3" fillId="0" borderId="0" xfId="0" applyFont="1" applyAlignment="1">
      <alignment horizontal="center" wrapText="1"/>
    </xf>
    <xf numFmtId="0" fontId="33" fillId="5" borderId="8" xfId="0" applyFont="1" applyFill="1" applyBorder="1" applyAlignment="1">
      <alignment horizontal="right"/>
    </xf>
    <xf numFmtId="0" fontId="3" fillId="5" borderId="8" xfId="0" applyFont="1" applyFill="1" applyBorder="1" applyAlignment="1">
      <alignment horizontal="right"/>
    </xf>
    <xf numFmtId="0" fontId="7" fillId="13" borderId="8" xfId="0" applyFont="1" applyFill="1" applyBorder="1" applyAlignment="1">
      <alignment horizontal="center" vertical="center" wrapText="1"/>
    </xf>
    <xf numFmtId="0" fontId="7" fillId="13" borderId="8" xfId="0" applyFont="1" applyFill="1" applyBorder="1" applyAlignment="1">
      <alignment horizontal="center" wrapText="1"/>
    </xf>
    <xf numFmtId="0" fontId="7" fillId="6" borderId="8" xfId="0" applyFont="1" applyFill="1" applyBorder="1" applyAlignment="1">
      <alignment vertical="center" wrapText="1"/>
    </xf>
    <xf numFmtId="0" fontId="7" fillId="4" borderId="8" xfId="0" applyFont="1" applyFill="1" applyBorder="1" applyAlignment="1">
      <alignment vertical="center" wrapText="1"/>
    </xf>
    <xf numFmtId="0" fontId="7" fillId="0" borderId="8" xfId="0" applyFont="1" applyBorder="1" applyAlignment="1">
      <alignment vertical="center" wrapText="1"/>
    </xf>
    <xf numFmtId="0" fontId="7" fillId="3" borderId="8" xfId="0" applyFont="1" applyFill="1" applyBorder="1" applyAlignment="1">
      <alignment horizontal="center" vertical="center" wrapText="1"/>
    </xf>
    <xf numFmtId="0" fontId="7" fillId="3" borderId="8" xfId="0" applyFont="1" applyFill="1" applyBorder="1" applyAlignment="1">
      <alignment horizontal="center" wrapText="1"/>
    </xf>
    <xf numFmtId="0" fontId="14" fillId="0" borderId="0" xfId="0" applyFont="1"/>
    <xf numFmtId="0" fontId="7" fillId="14" borderId="8" xfId="0" applyFont="1" applyFill="1" applyBorder="1" applyAlignment="1">
      <alignment vertical="center" wrapText="1"/>
    </xf>
    <xf numFmtId="2" fontId="7" fillId="13" borderId="8" xfId="0" applyNumberFormat="1" applyFont="1" applyFill="1" applyBorder="1" applyAlignment="1">
      <alignment horizontal="left" vertical="center" wrapText="1"/>
    </xf>
    <xf numFmtId="0" fontId="7" fillId="0" borderId="8" xfId="0" applyFont="1" applyBorder="1" applyAlignment="1">
      <alignment horizontal="center" textRotation="90" wrapText="1"/>
    </xf>
    <xf numFmtId="0" fontId="33" fillId="5" borderId="12" xfId="0" applyFont="1" applyFill="1" applyBorder="1" applyAlignment="1">
      <alignment horizontal="right"/>
    </xf>
    <xf numFmtId="0" fontId="33" fillId="5" borderId="11" xfId="0" applyFont="1" applyFill="1" applyBorder="1" applyAlignment="1">
      <alignment horizontal="right"/>
    </xf>
    <xf numFmtId="0" fontId="90" fillId="0" borderId="15" xfId="0" applyFont="1" applyBorder="1" applyAlignment="1">
      <alignment horizontal="center" wrapText="1"/>
    </xf>
    <xf numFmtId="0" fontId="33" fillId="0" borderId="8" xfId="0" applyFont="1" applyBorder="1" applyAlignment="1">
      <alignment horizontal="center" wrapText="1"/>
    </xf>
    <xf numFmtId="0" fontId="33" fillId="13" borderId="9" xfId="0" applyFont="1" applyFill="1" applyBorder="1" applyAlignment="1">
      <alignment horizontal="left" vertical="center" wrapText="1"/>
    </xf>
    <xf numFmtId="0" fontId="33" fillId="13" borderId="13" xfId="0" applyFont="1" applyFill="1" applyBorder="1" applyAlignment="1">
      <alignment horizontal="left" vertical="center" wrapText="1"/>
    </xf>
    <xf numFmtId="0" fontId="33" fillId="4" borderId="9" xfId="0" applyFont="1" applyFill="1" applyBorder="1" applyAlignment="1">
      <alignment horizontal="left" vertical="center" wrapText="1"/>
    </xf>
    <xf numFmtId="0" fontId="33" fillId="4" borderId="13" xfId="0" applyFont="1" applyFill="1" applyBorder="1" applyAlignment="1">
      <alignment horizontal="left" vertical="center" wrapText="1"/>
    </xf>
    <xf numFmtId="0" fontId="33" fillId="4" borderId="10" xfId="0" applyFont="1" applyFill="1" applyBorder="1" applyAlignment="1">
      <alignment horizontal="left" vertical="center" wrapText="1"/>
    </xf>
    <xf numFmtId="0" fontId="33" fillId="6" borderId="14" xfId="0" applyFont="1" applyFill="1" applyBorder="1" applyAlignment="1">
      <alignment horizontal="left" vertical="center" wrapText="1"/>
    </xf>
    <xf numFmtId="0" fontId="33" fillId="6" borderId="26" xfId="0" applyFont="1" applyFill="1" applyBorder="1" applyAlignment="1">
      <alignment horizontal="left" vertical="center" wrapText="1"/>
    </xf>
    <xf numFmtId="0" fontId="33" fillId="6" borderId="22" xfId="0" applyFont="1" applyFill="1" applyBorder="1" applyAlignment="1">
      <alignment horizontal="left" vertical="center" wrapText="1"/>
    </xf>
    <xf numFmtId="0" fontId="33" fillId="0" borderId="9" xfId="0" applyFont="1" applyBorder="1" applyAlignment="1">
      <alignment horizontal="center" wrapText="1"/>
    </xf>
    <xf numFmtId="0" fontId="33" fillId="0" borderId="10" xfId="0" applyFont="1" applyBorder="1" applyAlignment="1">
      <alignment horizontal="center" wrapText="1"/>
    </xf>
    <xf numFmtId="0" fontId="33" fillId="0" borderId="16" xfId="0" applyFont="1" applyBorder="1" applyAlignment="1">
      <alignment horizontal="center"/>
    </xf>
    <xf numFmtId="0" fontId="33" fillId="0" borderId="23" xfId="0" applyFont="1" applyBorder="1" applyAlignment="1">
      <alignment horizontal="center"/>
    </xf>
    <xf numFmtId="0" fontId="7" fillId="0" borderId="8" xfId="0" applyFont="1" applyBorder="1" applyAlignment="1">
      <alignment horizontal="center"/>
    </xf>
    <xf numFmtId="0" fontId="7" fillId="6" borderId="10" xfId="0" applyFont="1" applyFill="1" applyBorder="1" applyAlignment="1">
      <alignment horizontal="left" vertical="center" wrapText="1"/>
    </xf>
    <xf numFmtId="0" fontId="7" fillId="6" borderId="8" xfId="0" applyFont="1" applyFill="1" applyBorder="1" applyAlignment="1">
      <alignment horizontal="left" vertical="center" wrapText="1"/>
    </xf>
    <xf numFmtId="0" fontId="7" fillId="6" borderId="9" xfId="0" applyFont="1" applyFill="1" applyBorder="1" applyAlignment="1">
      <alignment horizontal="left" vertical="center" wrapText="1"/>
    </xf>
    <xf numFmtId="0" fontId="7" fillId="5" borderId="8" xfId="0" applyFont="1" applyFill="1" applyBorder="1" applyAlignment="1">
      <alignment horizontal="center"/>
    </xf>
    <xf numFmtId="0" fontId="7" fillId="4" borderId="8" xfId="0" applyFont="1" applyFill="1" applyBorder="1" applyAlignment="1">
      <alignment horizontal="left" vertical="center" wrapText="1"/>
    </xf>
    <xf numFmtId="0" fontId="13" fillId="0" borderId="15" xfId="0" applyFont="1" applyBorder="1" applyAlignment="1">
      <alignment horizontal="center" wrapText="1"/>
    </xf>
    <xf numFmtId="0" fontId="7" fillId="13" borderId="8" xfId="0" applyFont="1" applyFill="1" applyBorder="1" applyAlignment="1">
      <alignment horizontal="left" vertical="center" wrapText="1"/>
    </xf>
    <xf numFmtId="0" fontId="16" fillId="0" borderId="8" xfId="0" applyFont="1" applyBorder="1" applyAlignment="1">
      <alignment horizontal="center" vertical="top" wrapText="1"/>
    </xf>
    <xf numFmtId="0" fontId="7" fillId="0" borderId="12" xfId="0" applyFont="1" applyBorder="1" applyAlignment="1">
      <alignment horizontal="center" wrapText="1"/>
    </xf>
    <xf numFmtId="0" fontId="7" fillId="0" borderId="21" xfId="0" applyFont="1" applyBorder="1" applyAlignment="1">
      <alignment horizontal="center" wrapText="1"/>
    </xf>
    <xf numFmtId="0" fontId="7" fillId="0" borderId="11" xfId="0" applyFont="1" applyBorder="1" applyAlignment="1">
      <alignment horizontal="center" wrapText="1"/>
    </xf>
    <xf numFmtId="0" fontId="16" fillId="0" borderId="14" xfId="0" applyFont="1" applyBorder="1" applyAlignment="1">
      <alignment horizontal="center" vertical="center"/>
    </xf>
    <xf numFmtId="0" fontId="16" fillId="0" borderId="16"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1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5" xfId="0" applyFont="1" applyBorder="1" applyAlignment="1">
      <alignment horizontal="center" vertical="center" wrapText="1"/>
    </xf>
    <xf numFmtId="0" fontId="7" fillId="14" borderId="8" xfId="0" applyFont="1" applyFill="1" applyBorder="1" applyAlignment="1">
      <alignment horizontal="left" vertical="center" wrapText="1"/>
    </xf>
    <xf numFmtId="0" fontId="7" fillId="0" borderId="9" xfId="0" applyFont="1" applyBorder="1" applyAlignment="1">
      <alignment vertical="center" wrapText="1"/>
    </xf>
    <xf numFmtId="0" fontId="24" fillId="0" borderId="15" xfId="0" applyFont="1" applyBorder="1" applyAlignment="1">
      <alignment horizontal="center" wrapText="1"/>
    </xf>
    <xf numFmtId="0" fontId="19" fillId="0" borderId="9"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8" xfId="0" applyFont="1" applyBorder="1" applyAlignment="1">
      <alignment horizontal="center" vertical="top" wrapText="1"/>
    </xf>
    <xf numFmtId="0" fontId="7" fillId="0" borderId="8" xfId="0" applyFont="1" applyBorder="1" applyAlignment="1">
      <alignment horizontal="left" vertical="center" wrapText="1"/>
    </xf>
    <xf numFmtId="0" fontId="7" fillId="0" borderId="8" xfId="0" applyFont="1" applyBorder="1" applyAlignment="1">
      <alignment wrapText="1"/>
    </xf>
    <xf numFmtId="0" fontId="7" fillId="4" borderId="9" xfId="0" applyFont="1" applyFill="1" applyBorder="1" applyAlignment="1">
      <alignment horizontal="left"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13" fillId="0" borderId="8" xfId="0" applyFont="1" applyBorder="1" applyAlignment="1">
      <alignment horizontal="left" wrapText="1"/>
    </xf>
    <xf numFmtId="0" fontId="13" fillId="0" borderId="8" xfId="0" applyFont="1" applyBorder="1" applyAlignment="1">
      <alignment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4" borderId="9" xfId="0" applyFont="1" applyFill="1" applyBorder="1" applyAlignment="1">
      <alignment vertical="center" wrapText="1"/>
    </xf>
    <xf numFmtId="0" fontId="7" fillId="0" borderId="13" xfId="0" applyFont="1" applyBorder="1" applyAlignment="1">
      <alignment vertical="center" wrapText="1"/>
    </xf>
    <xf numFmtId="0" fontId="7" fillId="0" borderId="10" xfId="0" applyFont="1" applyBorder="1" applyAlignment="1">
      <alignment vertical="center" wrapText="1"/>
    </xf>
    <xf numFmtId="0" fontId="7" fillId="13" borderId="8" xfId="0" applyFont="1" applyFill="1" applyBorder="1" applyAlignment="1">
      <alignment vertical="center" wrapText="1"/>
    </xf>
    <xf numFmtId="0" fontId="3" fillId="0" borderId="24" xfId="0" applyFont="1" applyBorder="1" applyAlignment="1">
      <alignment horizontal="center"/>
    </xf>
    <xf numFmtId="0" fontId="3" fillId="0" borderId="23" xfId="0" applyFont="1" applyBorder="1" applyAlignment="1">
      <alignment horizontal="center"/>
    </xf>
    <xf numFmtId="0" fontId="7" fillId="6" borderId="13" xfId="0" applyFont="1" applyFill="1" applyBorder="1" applyAlignment="1">
      <alignment horizontal="left" vertical="center" wrapText="1"/>
    </xf>
    <xf numFmtId="0" fontId="22" fillId="0" borderId="0" xfId="0" applyFont="1"/>
    <xf numFmtId="0" fontId="13" fillId="0" borderId="0" xfId="0" applyFont="1"/>
    <xf numFmtId="0" fontId="7" fillId="5" borderId="12" xfId="0" applyFont="1" applyFill="1" applyBorder="1" applyAlignment="1">
      <alignment horizontal="center" wrapText="1"/>
    </xf>
    <xf numFmtId="0" fontId="7" fillId="5" borderId="11" xfId="0" applyFont="1" applyFill="1" applyBorder="1" applyAlignment="1">
      <alignment horizontal="center" wrapText="1"/>
    </xf>
    <xf numFmtId="0" fontId="7" fillId="13" borderId="9" xfId="0" applyFont="1" applyFill="1" applyBorder="1" applyAlignment="1">
      <alignment horizontal="left" vertical="center" wrapText="1"/>
    </xf>
    <xf numFmtId="0" fontId="7" fillId="13" borderId="13" xfId="0" applyFont="1" applyFill="1" applyBorder="1" applyAlignment="1">
      <alignment horizontal="left" vertical="center" wrapText="1"/>
    </xf>
    <xf numFmtId="0" fontId="7" fillId="13" borderId="10"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0" borderId="9" xfId="0" applyFont="1" applyBorder="1" applyAlignment="1">
      <alignment horizontal="center" textRotation="90" wrapText="1"/>
    </xf>
    <xf numFmtId="0" fontId="7" fillId="0" borderId="10" xfId="0" applyFont="1" applyBorder="1" applyAlignment="1">
      <alignment horizontal="center" textRotation="90" wrapText="1"/>
    </xf>
    <xf numFmtId="0" fontId="3" fillId="5" borderId="22"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5" fillId="15" borderId="47" xfId="0" applyFont="1" applyFill="1" applyBorder="1" applyAlignment="1">
      <alignment horizontal="center" vertical="center" wrapText="1"/>
    </xf>
    <xf numFmtId="0" fontId="11" fillId="0" borderId="45" xfId="0" applyFont="1" applyBorder="1"/>
    <xf numFmtId="10" fontId="5" fillId="15" borderId="47" xfId="0" applyNumberFormat="1" applyFont="1" applyFill="1" applyBorder="1" applyAlignment="1">
      <alignment horizontal="center" vertical="center"/>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98" fillId="16" borderId="70" xfId="0" applyFont="1" applyFill="1" applyBorder="1" applyAlignment="1">
      <alignment horizontal="center" vertical="top" wrapText="1"/>
    </xf>
    <xf numFmtId="0" fontId="87" fillId="0" borderId="44" xfId="0" applyFont="1" applyBorder="1"/>
    <xf numFmtId="0" fontId="85" fillId="25" borderId="9" xfId="0" applyFont="1" applyFill="1" applyBorder="1" applyAlignment="1">
      <alignment horizontal="center" wrapText="1"/>
    </xf>
    <xf numFmtId="0" fontId="85" fillId="25" borderId="13" xfId="0" applyFont="1" applyFill="1" applyBorder="1" applyAlignment="1">
      <alignment horizontal="center" wrapText="1"/>
    </xf>
    <xf numFmtId="0" fontId="85" fillId="25" borderId="10" xfId="0" applyFont="1" applyFill="1" applyBorder="1" applyAlignment="1">
      <alignment horizontal="center" wrapText="1"/>
    </xf>
    <xf numFmtId="0" fontId="87" fillId="4" borderId="8" xfId="0" applyFont="1" applyFill="1" applyBorder="1" applyAlignment="1">
      <alignment horizontal="left" vertical="top" wrapText="1"/>
    </xf>
    <xf numFmtId="0" fontId="85" fillId="6" borderId="8" xfId="0" applyFont="1" applyFill="1" applyBorder="1" applyAlignment="1">
      <alignment horizontal="left" wrapText="1"/>
    </xf>
    <xf numFmtId="0" fontId="86" fillId="5" borderId="16" xfId="0" applyFont="1" applyFill="1" applyBorder="1" applyAlignment="1">
      <alignment horizontal="center" vertical="top" wrapText="1"/>
    </xf>
    <xf numFmtId="0" fontId="86" fillId="5" borderId="8" xfId="0" applyFont="1" applyFill="1" applyBorder="1" applyAlignment="1">
      <alignment horizontal="center" vertical="top" wrapText="1"/>
    </xf>
    <xf numFmtId="0" fontId="85" fillId="13" borderId="8" xfId="0" applyFont="1" applyFill="1" applyBorder="1" applyAlignment="1">
      <alignment vertical="center" wrapText="1"/>
    </xf>
    <xf numFmtId="0" fontId="87" fillId="4" borderId="8" xfId="0" applyFont="1" applyFill="1" applyBorder="1" applyAlignment="1">
      <alignment horizontal="left" wrapText="1"/>
    </xf>
    <xf numFmtId="0" fontId="88" fillId="4" borderId="8" xfId="0" applyFont="1" applyFill="1" applyBorder="1" applyAlignment="1">
      <alignment horizontal="left" vertical="top" wrapText="1"/>
    </xf>
    <xf numFmtId="0" fontId="85" fillId="4" borderId="8" xfId="0" applyFont="1" applyFill="1" applyBorder="1" applyAlignment="1">
      <alignment vertical="center" wrapText="1"/>
    </xf>
    <xf numFmtId="0" fontId="87" fillId="13" borderId="9" xfId="0" applyFont="1" applyFill="1" applyBorder="1" applyAlignment="1">
      <alignment vertical="top" wrapText="1"/>
    </xf>
    <xf numFmtId="0" fontId="87" fillId="13" borderId="13" xfId="0" applyFont="1" applyFill="1" applyBorder="1" applyAlignment="1">
      <alignment vertical="top" wrapText="1"/>
    </xf>
    <xf numFmtId="0" fontId="85" fillId="0" borderId="13" xfId="0" applyFont="1" applyBorder="1" applyAlignment="1">
      <alignment vertical="top" wrapText="1"/>
    </xf>
    <xf numFmtId="0" fontId="85" fillId="4" borderId="10" xfId="0" applyFont="1" applyFill="1" applyBorder="1" applyAlignment="1">
      <alignment horizontal="left" vertical="center" wrapText="1"/>
    </xf>
    <xf numFmtId="0" fontId="85" fillId="4" borderId="8" xfId="0" applyFont="1" applyFill="1" applyBorder="1" applyAlignment="1">
      <alignment horizontal="left" vertical="center" wrapText="1"/>
    </xf>
    <xf numFmtId="0" fontId="88" fillId="15" borderId="47" xfId="0" applyFont="1" applyFill="1" applyBorder="1" applyAlignment="1">
      <alignment vertical="center" wrapText="1"/>
    </xf>
    <xf numFmtId="0" fontId="87" fillId="0" borderId="64" xfId="0" applyFont="1" applyBorder="1"/>
    <xf numFmtId="0" fontId="87" fillId="0" borderId="45" xfId="0" applyFont="1" applyBorder="1"/>
    <xf numFmtId="0" fontId="85" fillId="15" borderId="47" xfId="0" applyFont="1" applyFill="1" applyBorder="1" applyAlignment="1">
      <alignment horizontal="left" vertical="center" wrapText="1"/>
    </xf>
    <xf numFmtId="0" fontId="100" fillId="0" borderId="15" xfId="0" applyFont="1" applyBorder="1"/>
    <xf numFmtId="0" fontId="84" fillId="0" borderId="15" xfId="0" applyFont="1" applyBorder="1"/>
    <xf numFmtId="0" fontId="85" fillId="0" borderId="8" xfId="0" applyFont="1" applyBorder="1" applyAlignment="1">
      <alignment vertical="top" wrapText="1"/>
    </xf>
    <xf numFmtId="0" fontId="86" fillId="0" borderId="8" xfId="0" applyFont="1" applyBorder="1" applyAlignment="1">
      <alignment horizontal="center" vertical="top" wrapText="1"/>
    </xf>
    <xf numFmtId="0" fontId="86" fillId="2" borderId="8" xfId="0" applyFont="1" applyFill="1" applyBorder="1" applyAlignment="1">
      <alignment horizontal="center" vertical="top" wrapText="1"/>
    </xf>
    <xf numFmtId="0" fontId="86" fillId="5" borderId="10" xfId="0" applyFont="1" applyFill="1" applyBorder="1" applyAlignment="1">
      <alignment horizontal="center" vertical="center" wrapText="1"/>
    </xf>
    <xf numFmtId="0" fontId="86" fillId="13" borderId="8" xfId="0" applyFont="1" applyFill="1" applyBorder="1" applyAlignment="1">
      <alignment horizontal="left" vertical="center" wrapText="1"/>
    </xf>
    <xf numFmtId="0" fontId="86" fillId="4" borderId="8" xfId="0" applyFont="1" applyFill="1" applyBorder="1" applyAlignment="1">
      <alignment horizontal="center" vertical="center" wrapText="1"/>
    </xf>
    <xf numFmtId="0" fontId="86" fillId="4" borderId="12" xfId="0" applyFont="1" applyFill="1" applyBorder="1" applyAlignment="1">
      <alignment horizontal="center" vertical="center" wrapText="1"/>
    </xf>
    <xf numFmtId="0" fontId="87" fillId="4" borderId="8" xfId="0" applyFont="1" applyFill="1" applyBorder="1" applyAlignment="1">
      <alignment horizontal="left" vertical="center" wrapText="1"/>
    </xf>
    <xf numFmtId="0" fontId="87" fillId="4" borderId="8" xfId="0" applyFont="1" applyFill="1" applyBorder="1" applyAlignment="1">
      <alignment horizontal="left" vertical="center"/>
    </xf>
    <xf numFmtId="0" fontId="88" fillId="5" borderId="12" xfId="0" applyFont="1" applyFill="1" applyBorder="1" applyAlignment="1">
      <alignment horizontal="center" vertical="top" wrapText="1"/>
    </xf>
    <xf numFmtId="0" fontId="88" fillId="5" borderId="77" xfId="0" applyFont="1" applyFill="1" applyBorder="1" applyAlignment="1">
      <alignment horizontal="center" vertical="top" wrapText="1"/>
    </xf>
    <xf numFmtId="0" fontId="85" fillId="4" borderId="8" xfId="0" applyFont="1" applyFill="1" applyBorder="1" applyAlignment="1">
      <alignment vertical="top" wrapText="1"/>
    </xf>
    <xf numFmtId="0" fontId="87" fillId="13" borderId="8" xfId="0" applyFont="1" applyFill="1" applyBorder="1" applyAlignment="1">
      <alignment vertical="top" wrapText="1"/>
    </xf>
    <xf numFmtId="0" fontId="85" fillId="0" borderId="10" xfId="0" applyFont="1" applyBorder="1" applyAlignment="1">
      <alignment vertical="top" wrapText="1"/>
    </xf>
    <xf numFmtId="0" fontId="87" fillId="13" borderId="10" xfId="0" applyFont="1" applyFill="1" applyBorder="1" applyAlignment="1">
      <alignment vertical="top" wrapText="1"/>
    </xf>
    <xf numFmtId="0" fontId="86" fillId="6" borderId="8" xfId="0" applyFont="1" applyFill="1" applyBorder="1" applyAlignment="1">
      <alignment horizontal="left" vertical="center" wrapText="1"/>
    </xf>
    <xf numFmtId="0" fontId="86" fillId="6" borderId="9" xfId="0" applyFont="1" applyFill="1" applyBorder="1" applyAlignment="1">
      <alignment horizontal="left" vertical="center" wrapText="1"/>
    </xf>
    <xf numFmtId="0" fontId="85" fillId="6" borderId="9" xfId="0" applyFont="1" applyFill="1" applyBorder="1" applyAlignment="1">
      <alignment horizontal="left" wrapText="1"/>
    </xf>
    <xf numFmtId="0" fontId="85" fillId="6" borderId="13" xfId="0" applyFont="1" applyFill="1" applyBorder="1" applyAlignment="1">
      <alignment horizontal="left" wrapText="1"/>
    </xf>
    <xf numFmtId="0" fontId="85" fillId="6" borderId="10" xfId="0" applyFont="1" applyFill="1" applyBorder="1" applyAlignment="1">
      <alignment horizontal="left" wrapText="1"/>
    </xf>
    <xf numFmtId="2" fontId="3" fillId="0" borderId="0" xfId="0" applyNumberFormat="1" applyFont="1" applyAlignment="1">
      <alignment horizontal="center"/>
    </xf>
    <xf numFmtId="0" fontId="7" fillId="0" borderId="8" xfId="0" applyFont="1" applyBorder="1" applyAlignment="1">
      <alignment horizontal="center" vertical="center"/>
    </xf>
    <xf numFmtId="0" fontId="49" fillId="15" borderId="47" xfId="0" applyFont="1" applyFill="1" applyBorder="1" applyAlignment="1">
      <alignment horizontal="left" vertical="center" wrapText="1"/>
    </xf>
    <xf numFmtId="0" fontId="69" fillId="0" borderId="64" xfId="0" applyFont="1" applyBorder="1"/>
    <xf numFmtId="0" fontId="69" fillId="0" borderId="45" xfId="0" applyFont="1" applyBorder="1"/>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15" xfId="0" applyFont="1" applyBorder="1" applyAlignment="1">
      <alignment horizontal="center" wrapText="1"/>
    </xf>
    <xf numFmtId="0" fontId="18" fillId="4" borderId="49" xfId="0" applyFont="1" applyFill="1" applyBorder="1" applyAlignment="1">
      <alignment horizontal="center" vertical="center" textRotation="90" wrapText="1"/>
    </xf>
    <xf numFmtId="0" fontId="18" fillId="4" borderId="54" xfId="0" applyFont="1" applyFill="1" applyBorder="1" applyAlignment="1">
      <alignment horizontal="center" vertical="center" textRotation="90" wrapText="1"/>
    </xf>
    <xf numFmtId="0" fontId="18" fillId="4" borderId="48" xfId="0" applyFont="1" applyFill="1" applyBorder="1" applyAlignment="1">
      <alignment horizontal="center" vertical="center" textRotation="90" wrapText="1"/>
    </xf>
    <xf numFmtId="0" fontId="7" fillId="6" borderId="35" xfId="0" applyFont="1" applyFill="1" applyBorder="1" applyAlignment="1">
      <alignment horizontal="center" vertical="center" textRotation="90" wrapText="1"/>
    </xf>
    <xf numFmtId="0" fontId="7" fillId="6" borderId="37" xfId="0" applyFont="1" applyFill="1" applyBorder="1" applyAlignment="1">
      <alignment horizontal="center" vertical="center" textRotation="90" wrapText="1"/>
    </xf>
    <xf numFmtId="0" fontId="7" fillId="3" borderId="49" xfId="0" applyFont="1" applyFill="1" applyBorder="1" applyAlignment="1">
      <alignment horizontal="center" vertical="center" textRotation="90" wrapText="1"/>
    </xf>
    <xf numFmtId="0" fontId="7" fillId="3" borderId="54" xfId="0" applyFont="1" applyFill="1" applyBorder="1" applyAlignment="1">
      <alignment horizontal="center" vertical="center" textRotation="90" wrapText="1"/>
    </xf>
    <xf numFmtId="0" fontId="7" fillId="3" borderId="48" xfId="0" applyFont="1" applyFill="1" applyBorder="1" applyAlignment="1">
      <alignment horizontal="center" vertical="center" textRotation="90" wrapText="1"/>
    </xf>
    <xf numFmtId="0" fontId="20" fillId="0" borderId="32" xfId="0" applyFont="1" applyBorder="1" applyAlignment="1">
      <alignment horizontal="center" vertical="top" wrapText="1"/>
    </xf>
    <xf numFmtId="0" fontId="20" fillId="0" borderId="33" xfId="0" applyFont="1" applyBorder="1" applyAlignment="1">
      <alignment horizontal="center" vertical="top" wrapText="1"/>
    </xf>
    <xf numFmtId="0" fontId="20" fillId="0" borderId="34" xfId="0" applyFont="1" applyBorder="1" applyAlignment="1">
      <alignment horizontal="center" vertical="top" wrapText="1"/>
    </xf>
    <xf numFmtId="0" fontId="7" fillId="0" borderId="32" xfId="0" applyFont="1" applyBorder="1" applyAlignment="1">
      <alignment horizontal="center" wrapText="1"/>
    </xf>
    <xf numFmtId="0" fontId="7" fillId="0" borderId="33" xfId="0" applyFont="1" applyBorder="1" applyAlignment="1">
      <alignment horizontal="center" wrapText="1"/>
    </xf>
    <xf numFmtId="0" fontId="7" fillId="0" borderId="34" xfId="0" applyFont="1" applyBorder="1" applyAlignment="1">
      <alignment horizontal="center" wrapText="1"/>
    </xf>
    <xf numFmtId="0" fontId="20" fillId="0" borderId="58" xfId="0" applyFont="1" applyBorder="1" applyAlignment="1">
      <alignment horizontal="center" vertical="top" wrapText="1"/>
    </xf>
    <xf numFmtId="0" fontId="20" fillId="0" borderId="55" xfId="0" applyFont="1" applyBorder="1" applyAlignment="1">
      <alignment horizontal="center" vertical="top" wrapText="1"/>
    </xf>
    <xf numFmtId="0" fontId="7" fillId="0" borderId="81" xfId="0" applyFont="1" applyBorder="1" applyAlignment="1">
      <alignment horizontal="left" vertical="center" textRotation="90" wrapText="1"/>
    </xf>
    <xf numFmtId="0" fontId="7" fillId="0" borderId="48" xfId="0" applyFont="1" applyBorder="1" applyAlignment="1">
      <alignment horizontal="left" vertical="center" textRotation="90" wrapText="1"/>
    </xf>
    <xf numFmtId="0" fontId="85" fillId="15" borderId="47" xfId="0" applyFont="1" applyFill="1" applyBorder="1" applyAlignment="1">
      <alignment horizontal="left" wrapText="1"/>
    </xf>
    <xf numFmtId="0" fontId="85" fillId="15" borderId="47" xfId="0" applyFont="1" applyFill="1" applyBorder="1" applyAlignment="1">
      <alignment horizontal="center" vertical="top" textRotation="90" wrapText="1"/>
    </xf>
    <xf numFmtId="0" fontId="85" fillId="15" borderId="47" xfId="0" applyFont="1" applyFill="1" applyBorder="1" applyAlignment="1">
      <alignment wrapText="1"/>
    </xf>
    <xf numFmtId="0" fontId="85" fillId="15" borderId="47" xfId="0" applyFont="1" applyFill="1" applyBorder="1" applyAlignment="1">
      <alignment vertical="center" wrapText="1"/>
    </xf>
    <xf numFmtId="0" fontId="85" fillId="16" borderId="70" xfId="0" applyFont="1" applyFill="1" applyBorder="1" applyAlignment="1">
      <alignment horizontal="center" wrapText="1"/>
    </xf>
    <xf numFmtId="0" fontId="85" fillId="15" borderId="47" xfId="0" applyFont="1" applyFill="1" applyBorder="1" applyAlignment="1">
      <alignment horizontal="center" vertical="center" wrapText="1"/>
    </xf>
    <xf numFmtId="2" fontId="85" fillId="16" borderId="70" xfId="0" applyNumberFormat="1" applyFont="1" applyFill="1" applyBorder="1" applyAlignment="1">
      <alignment horizontal="center" vertical="center" wrapText="1"/>
    </xf>
    <xf numFmtId="0" fontId="85" fillId="26" borderId="64" xfId="0" applyFont="1" applyFill="1" applyBorder="1" applyAlignment="1">
      <alignment horizontal="center" vertical="center" textRotation="90" wrapText="1"/>
    </xf>
    <xf numFmtId="0" fontId="87" fillId="25" borderId="64" xfId="0" applyFont="1" applyFill="1" applyBorder="1"/>
    <xf numFmtId="0" fontId="87" fillId="25" borderId="45" xfId="0" applyFont="1" applyFill="1" applyBorder="1"/>
    <xf numFmtId="0" fontId="85" fillId="26" borderId="78" xfId="0" applyFont="1" applyFill="1" applyBorder="1" applyAlignment="1">
      <alignment vertical="center" wrapText="1"/>
    </xf>
    <xf numFmtId="0" fontId="87" fillId="25" borderId="83" xfId="0" applyFont="1" applyFill="1" applyBorder="1"/>
    <xf numFmtId="0" fontId="87" fillId="25" borderId="84" xfId="0" applyFont="1" applyFill="1" applyBorder="1"/>
    <xf numFmtId="0" fontId="85" fillId="26" borderId="83" xfId="0" applyFont="1" applyFill="1" applyBorder="1" applyAlignment="1">
      <alignment vertical="center" wrapText="1"/>
    </xf>
    <xf numFmtId="2" fontId="85" fillId="16" borderId="79" xfId="0" applyNumberFormat="1" applyFont="1" applyFill="1" applyBorder="1" applyAlignment="1">
      <alignment horizontal="center" vertical="center" wrapText="1"/>
    </xf>
    <xf numFmtId="0" fontId="87" fillId="0" borderId="46" xfId="0" applyFont="1" applyBorder="1"/>
    <xf numFmtId="0" fontId="86" fillId="16" borderId="70" xfId="0" applyFont="1" applyFill="1" applyBorder="1" applyAlignment="1">
      <alignment horizontal="center"/>
    </xf>
    <xf numFmtId="0" fontId="87" fillId="0" borderId="8" xfId="0" applyFont="1" applyBorder="1" applyAlignment="1">
      <alignment vertical="top" wrapText="1"/>
    </xf>
    <xf numFmtId="0" fontId="87" fillId="13" borderId="8" xfId="0" applyFont="1" applyFill="1" applyBorder="1" applyAlignment="1">
      <alignment vertical="center" wrapText="1"/>
    </xf>
    <xf numFmtId="0" fontId="102" fillId="0" borderId="8" xfId="0" applyFont="1" applyBorder="1" applyAlignment="1">
      <alignment horizontal="center" wrapText="1"/>
    </xf>
    <xf numFmtId="0" fontId="87" fillId="3" borderId="8" xfId="0" applyFont="1" applyFill="1" applyBorder="1" applyAlignment="1">
      <alignment horizontal="center" vertical="center" textRotation="90" wrapText="1"/>
    </xf>
    <xf numFmtId="2" fontId="65" fillId="0" borderId="8" xfId="0" applyNumberFormat="1" applyFont="1" applyFill="1" applyBorder="1" applyAlignment="1">
      <alignment vertical="center" wrapText="1"/>
    </xf>
    <xf numFmtId="0" fontId="102" fillId="5" borderId="8" xfId="0" applyFont="1" applyFill="1" applyBorder="1" applyAlignment="1">
      <alignment horizontal="center"/>
    </xf>
    <xf numFmtId="0" fontId="87" fillId="5" borderId="8" xfId="0" applyFont="1" applyFill="1" applyBorder="1" applyAlignment="1">
      <alignment horizontal="center"/>
    </xf>
    <xf numFmtId="2" fontId="54" fillId="0" borderId="8" xfId="0" applyNumberFormat="1" applyFont="1" applyFill="1" applyBorder="1" applyAlignment="1">
      <alignment horizontal="center" vertical="center" wrapText="1"/>
    </xf>
    <xf numFmtId="2" fontId="65" fillId="0" borderId="9" xfId="0" applyNumberFormat="1" applyFont="1" applyFill="1" applyBorder="1" applyAlignment="1">
      <alignment horizontal="left" vertical="center" wrapText="1"/>
    </xf>
    <xf numFmtId="2" fontId="65" fillId="0" borderId="10" xfId="0" applyNumberFormat="1" applyFont="1" applyFill="1" applyBorder="1" applyAlignment="1">
      <alignment horizontal="left" vertical="center" wrapText="1"/>
    </xf>
    <xf numFmtId="0" fontId="87" fillId="13" borderId="9" xfId="0" applyFont="1" applyFill="1" applyBorder="1" applyAlignment="1">
      <alignment horizontal="center" vertical="center" wrapText="1"/>
    </xf>
    <xf numFmtId="0" fontId="87" fillId="13" borderId="13" xfId="0" applyFont="1" applyFill="1" applyBorder="1" applyAlignment="1">
      <alignment horizontal="center" vertical="center" wrapText="1"/>
    </xf>
    <xf numFmtId="0" fontId="87" fillId="13" borderId="10" xfId="0" applyFont="1" applyFill="1" applyBorder="1" applyAlignment="1">
      <alignment horizontal="center" vertical="center" wrapText="1"/>
    </xf>
    <xf numFmtId="0" fontId="97" fillId="0" borderId="0" xfId="0" applyFont="1" applyAlignment="1">
      <alignment wrapText="1"/>
    </xf>
    <xf numFmtId="2" fontId="54" fillId="0" borderId="8" xfId="0" applyNumberFormat="1" applyFont="1" applyFill="1" applyBorder="1" applyAlignment="1">
      <alignment vertical="center" wrapText="1"/>
    </xf>
    <xf numFmtId="0" fontId="54" fillId="0" borderId="8" xfId="0" applyFont="1" applyFill="1" applyBorder="1" applyAlignment="1">
      <alignment horizontal="left" vertical="center" wrapText="1"/>
    </xf>
    <xf numFmtId="2" fontId="87" fillId="5" borderId="8" xfId="0" applyNumberFormat="1" applyFont="1" applyFill="1" applyBorder="1" applyAlignment="1">
      <alignment horizontal="center" vertical="center" wrapText="1"/>
    </xf>
    <xf numFmtId="0" fontId="87" fillId="6" borderId="8" xfId="0" applyFont="1" applyFill="1" applyBorder="1" applyAlignment="1">
      <alignment horizontal="center" vertical="center" textRotation="90" wrapText="1"/>
    </xf>
    <xf numFmtId="0" fontId="87" fillId="6" borderId="9" xfId="0" applyFont="1" applyFill="1" applyBorder="1" applyAlignment="1">
      <alignment horizontal="center" vertical="center" textRotation="90" wrapText="1"/>
    </xf>
    <xf numFmtId="0" fontId="87" fillId="6" borderId="8" xfId="0" applyFont="1" applyFill="1" applyBorder="1" applyAlignment="1">
      <alignment vertical="center" wrapText="1"/>
    </xf>
    <xf numFmtId="0" fontId="87" fillId="6" borderId="8" xfId="0" applyFont="1" applyFill="1" applyBorder="1" applyAlignment="1">
      <alignment horizontal="center" vertical="center" wrapText="1"/>
    </xf>
    <xf numFmtId="0" fontId="87" fillId="6" borderId="11" xfId="0" applyFont="1" applyFill="1" applyBorder="1" applyAlignment="1">
      <alignment horizontal="center" vertical="center" wrapText="1"/>
    </xf>
    <xf numFmtId="2" fontId="87" fillId="5" borderId="11" xfId="0" applyNumberFormat="1" applyFont="1" applyFill="1" applyBorder="1" applyAlignment="1">
      <alignment horizontal="center" vertical="center" wrapText="1"/>
    </xf>
    <xf numFmtId="0" fontId="102" fillId="5" borderId="11" xfId="0" applyFont="1" applyFill="1" applyBorder="1" applyAlignment="1">
      <alignment horizontal="center" vertical="center" wrapText="1"/>
    </xf>
    <xf numFmtId="0" fontId="87" fillId="5" borderId="8" xfId="0" applyFont="1" applyFill="1" applyBorder="1" applyAlignment="1">
      <alignment horizontal="center" vertical="center" wrapText="1"/>
    </xf>
    <xf numFmtId="0" fontId="33" fillId="26" borderId="47" xfId="0" applyFont="1" applyFill="1" applyBorder="1" applyAlignment="1">
      <alignment vertical="center" wrapText="1"/>
    </xf>
    <xf numFmtId="0" fontId="35" fillId="25" borderId="64" xfId="0" applyFont="1" applyFill="1" applyBorder="1"/>
    <xf numFmtId="0" fontId="35" fillId="25" borderId="45" xfId="0" applyFont="1" applyFill="1" applyBorder="1"/>
    <xf numFmtId="0" fontId="30" fillId="5" borderId="8" xfId="0" applyFont="1" applyFill="1" applyBorder="1" applyAlignment="1">
      <alignment horizontal="center"/>
    </xf>
    <xf numFmtId="0" fontId="37" fillId="12" borderId="8" xfId="0" applyFont="1" applyFill="1" applyBorder="1" applyAlignment="1">
      <alignment horizontal="center" wrapText="1"/>
    </xf>
    <xf numFmtId="0" fontId="99" fillId="0" borderId="15" xfId="0" applyFont="1" applyBorder="1" applyAlignment="1">
      <alignment horizontal="center" vertical="center" wrapText="1"/>
    </xf>
    <xf numFmtId="0" fontId="33" fillId="3" borderId="8" xfId="0" applyFont="1" applyFill="1" applyBorder="1" applyAlignment="1">
      <alignment vertical="center" wrapText="1"/>
    </xf>
    <xf numFmtId="0" fontId="33" fillId="4" borderId="8" xfId="0" applyFont="1" applyFill="1" applyBorder="1" applyAlignment="1">
      <alignment vertical="center" wrapText="1"/>
    </xf>
    <xf numFmtId="0" fontId="33" fillId="0" borderId="8" xfId="0" applyFont="1" applyBorder="1" applyAlignment="1">
      <alignment vertical="top" wrapText="1"/>
    </xf>
    <xf numFmtId="0" fontId="37" fillId="12" borderId="8" xfId="0" applyFont="1" applyFill="1" applyBorder="1" applyAlignment="1">
      <alignment horizontal="center" vertical="top" wrapText="1"/>
    </xf>
    <xf numFmtId="0" fontId="33" fillId="6" borderId="8" xfId="0" applyFont="1" applyFill="1" applyBorder="1" applyAlignment="1">
      <alignment vertical="center" wrapText="1"/>
    </xf>
    <xf numFmtId="0" fontId="33" fillId="5" borderId="8" xfId="0" applyFont="1" applyFill="1" applyBorder="1" applyAlignment="1">
      <alignment horizontal="center"/>
    </xf>
    <xf numFmtId="0" fontId="105" fillId="0" borderId="28" xfId="21" applyFont="1" applyBorder="1" applyAlignment="1">
      <alignment horizontal="center" vertical="top" wrapText="1"/>
    </xf>
    <xf numFmtId="0" fontId="106" fillId="0" borderId="8" xfId="21" applyFont="1" applyBorder="1" applyAlignment="1">
      <alignment horizontal="center" vertical="top" wrapText="1"/>
    </xf>
    <xf numFmtId="0" fontId="106" fillId="0" borderId="38" xfId="21" applyFont="1" applyBorder="1" applyAlignment="1">
      <alignment horizontal="center" vertical="top" wrapText="1"/>
    </xf>
    <xf numFmtId="0" fontId="105" fillId="0" borderId="57" xfId="21" applyFont="1" applyBorder="1" applyAlignment="1">
      <alignment horizontal="center" vertical="top" wrapText="1"/>
    </xf>
    <xf numFmtId="0" fontId="106" fillId="0" borderId="13" xfId="21" applyFont="1" applyBorder="1" applyAlignment="1">
      <alignment horizontal="center" vertical="top" wrapText="1"/>
    </xf>
    <xf numFmtId="0" fontId="106" fillId="0" borderId="27" xfId="21" applyFont="1" applyBorder="1" applyAlignment="1">
      <alignment horizontal="center" vertical="top" wrapText="1"/>
    </xf>
    <xf numFmtId="4" fontId="105" fillId="0" borderId="28" xfId="21" applyNumberFormat="1" applyFont="1" applyBorder="1" applyAlignment="1">
      <alignment horizontal="center" vertical="top"/>
    </xf>
    <xf numFmtId="4" fontId="105" fillId="0" borderId="8" xfId="21" applyNumberFormat="1" applyFont="1" applyBorder="1" applyAlignment="1">
      <alignment horizontal="center" vertical="top"/>
    </xf>
    <xf numFmtId="4" fontId="105" fillId="0" borderId="9" xfId="21" applyNumberFormat="1" applyFont="1" applyBorder="1" applyAlignment="1">
      <alignment horizontal="center" vertical="top"/>
    </xf>
    <xf numFmtId="4" fontId="105" fillId="0" borderId="38" xfId="21" applyNumberFormat="1" applyFont="1" applyBorder="1" applyAlignment="1">
      <alignment horizontal="center" vertical="top"/>
    </xf>
    <xf numFmtId="0" fontId="105" fillId="0" borderId="57" xfId="0" applyFont="1" applyBorder="1" applyAlignment="1">
      <alignment horizontal="center" vertical="top" wrapText="1"/>
    </xf>
    <xf numFmtId="0" fontId="104" fillId="0" borderId="13" xfId="0" applyFont="1" applyBorder="1" applyAlignment="1">
      <alignment horizontal="center" vertical="top" wrapText="1"/>
    </xf>
    <xf numFmtId="0" fontId="104" fillId="0" borderId="27" xfId="0" applyFont="1" applyBorder="1" applyAlignment="1">
      <alignment horizontal="center" vertical="top" wrapText="1"/>
    </xf>
    <xf numFmtId="4" fontId="105" fillId="0" borderId="28" xfId="21" applyNumberFormat="1" applyFont="1" applyBorder="1" applyAlignment="1">
      <alignment horizontal="center" vertical="top" wrapText="1"/>
    </xf>
    <xf numFmtId="4" fontId="105" fillId="0" borderId="8" xfId="21" applyNumberFormat="1" applyFont="1" applyBorder="1" applyAlignment="1">
      <alignment horizontal="center" vertical="top" wrapText="1"/>
    </xf>
    <xf numFmtId="4" fontId="105" fillId="0" borderId="9" xfId="21" applyNumberFormat="1" applyFont="1" applyBorder="1" applyAlignment="1">
      <alignment horizontal="center" vertical="top" wrapText="1"/>
    </xf>
    <xf numFmtId="4" fontId="105" fillId="0" borderId="38" xfId="21" applyNumberFormat="1" applyFont="1" applyBorder="1" applyAlignment="1">
      <alignment horizontal="center" vertical="top" wrapText="1"/>
    </xf>
    <xf numFmtId="0" fontId="105" fillId="0" borderId="28" xfId="0" applyFont="1" applyBorder="1" applyAlignment="1">
      <alignment horizontal="center" vertical="top" wrapText="1"/>
    </xf>
    <xf numFmtId="0" fontId="104" fillId="0" borderId="8" xfId="0" applyFont="1" applyBorder="1" applyAlignment="1">
      <alignment horizontal="center" vertical="top" wrapText="1"/>
    </xf>
    <xf numFmtId="0" fontId="104" fillId="0" borderId="8" xfId="0" applyFont="1" applyBorder="1" applyAlignment="1">
      <alignment horizontal="center" wrapText="1"/>
    </xf>
    <xf numFmtId="0" fontId="104" fillId="0" borderId="38" xfId="0" applyFont="1" applyBorder="1" applyAlignment="1">
      <alignment horizontal="center" wrapText="1"/>
    </xf>
    <xf numFmtId="0" fontId="105" fillId="0" borderId="28" xfId="21" applyFont="1" applyBorder="1" applyAlignment="1">
      <alignment horizontal="center" vertical="top"/>
    </xf>
    <xf numFmtId="0" fontId="106" fillId="0" borderId="8" xfId="21" applyFont="1" applyBorder="1" applyAlignment="1">
      <alignment horizontal="center" vertical="top"/>
    </xf>
    <xf numFmtId="0" fontId="106" fillId="0" borderId="38" xfId="21" applyFont="1" applyBorder="1" applyAlignment="1">
      <alignment horizontal="center" vertical="top"/>
    </xf>
    <xf numFmtId="0" fontId="108" fillId="0" borderId="16" xfId="21" applyFont="1" applyBorder="1" applyAlignment="1">
      <alignment vertical="top" wrapText="1"/>
    </xf>
    <xf numFmtId="0" fontId="105" fillId="0" borderId="24" xfId="21" applyFont="1" applyBorder="1" applyAlignment="1">
      <alignment vertical="top" wrapText="1"/>
    </xf>
    <xf numFmtId="0" fontId="105" fillId="0" borderId="66" xfId="21" applyFont="1" applyBorder="1" applyAlignment="1">
      <alignment vertical="top" wrapText="1"/>
    </xf>
    <xf numFmtId="0" fontId="105" fillId="0" borderId="13" xfId="21" applyFont="1" applyBorder="1" applyAlignment="1">
      <alignment horizontal="center" vertical="top" wrapText="1"/>
    </xf>
    <xf numFmtId="0" fontId="105" fillId="0" borderId="10" xfId="21" applyFont="1" applyBorder="1" applyAlignment="1">
      <alignment horizontal="center" vertical="top" wrapText="1"/>
    </xf>
    <xf numFmtId="0" fontId="105" fillId="0" borderId="28" xfId="21" applyFont="1" applyBorder="1" applyAlignment="1">
      <alignment horizontal="left" wrapText="1"/>
    </xf>
    <xf numFmtId="0" fontId="105" fillId="0" borderId="8" xfId="21" applyFont="1" applyBorder="1" applyAlignment="1">
      <alignment horizontal="left" wrapText="1"/>
    </xf>
    <xf numFmtId="0" fontId="105" fillId="0" borderId="9" xfId="21" applyFont="1" applyBorder="1" applyAlignment="1">
      <alignment horizontal="center" wrapText="1"/>
    </xf>
    <xf numFmtId="0" fontId="0" fillId="0" borderId="10" xfId="0" applyBorder="1" applyAlignment="1">
      <alignment horizontal="center" wrapText="1"/>
    </xf>
    <xf numFmtId="0" fontId="111" fillId="0" borderId="8" xfId="21" applyFont="1" applyBorder="1" applyAlignment="1">
      <alignment horizontal="left" wrapText="1"/>
    </xf>
    <xf numFmtId="0" fontId="105" fillId="0" borderId="27" xfId="21" applyFont="1" applyBorder="1" applyAlignment="1">
      <alignment horizontal="center" vertical="top" wrapText="1"/>
    </xf>
    <xf numFmtId="0" fontId="105" fillId="0" borderId="8" xfId="21" applyFont="1" applyBorder="1" applyAlignment="1">
      <alignment horizontal="center" vertical="top" wrapText="1"/>
    </xf>
    <xf numFmtId="0" fontId="105" fillId="0" borderId="38" xfId="21" applyFont="1" applyBorder="1" applyAlignment="1">
      <alignment horizontal="center" vertical="top" wrapText="1"/>
    </xf>
    <xf numFmtId="0" fontId="104" fillId="0" borderId="38" xfId="0" applyFont="1" applyBorder="1" applyAlignment="1">
      <alignment horizontal="center" vertical="top" wrapText="1"/>
    </xf>
    <xf numFmtId="0" fontId="105" fillId="0" borderId="24" xfId="21" applyFont="1" applyBorder="1" applyAlignment="1">
      <alignment horizontal="center" vertical="top" wrapText="1"/>
    </xf>
    <xf numFmtId="0" fontId="104" fillId="0" borderId="24" xfId="0" applyFont="1" applyBorder="1" applyAlignment="1">
      <alignment horizontal="center" vertical="top" wrapText="1"/>
    </xf>
    <xf numFmtId="0" fontId="104" fillId="0" borderId="66" xfId="0" applyFont="1" applyBorder="1" applyAlignment="1">
      <alignment horizontal="center" vertical="top" wrapText="1"/>
    </xf>
    <xf numFmtId="0" fontId="105" fillId="0" borderId="10" xfId="21" applyFont="1" applyBorder="1" applyAlignment="1">
      <alignment horizontal="left" wrapText="1"/>
    </xf>
    <xf numFmtId="0" fontId="108" fillId="0" borderId="13" xfId="21" applyFont="1" applyBorder="1" applyAlignment="1">
      <alignment vertical="top" wrapText="1"/>
    </xf>
    <xf numFmtId="0" fontId="106" fillId="0" borderId="13" xfId="21" applyFont="1" applyBorder="1" applyAlignment="1">
      <alignment vertical="top" wrapText="1"/>
    </xf>
    <xf numFmtId="0" fontId="106" fillId="0" borderId="27" xfId="21" applyFont="1" applyBorder="1" applyAlignment="1">
      <alignment vertical="top" wrapText="1"/>
    </xf>
    <xf numFmtId="0" fontId="105" fillId="0" borderId="89" xfId="21" applyFont="1" applyBorder="1" applyAlignment="1">
      <alignment horizontal="center" vertical="top" wrapText="1"/>
    </xf>
    <xf numFmtId="0" fontId="105" fillId="0" borderId="0" xfId="21" applyFont="1" applyAlignment="1">
      <alignment horizontal="center" vertical="top" wrapText="1"/>
    </xf>
    <xf numFmtId="0" fontId="0" fillId="0" borderId="87" xfId="0" applyBorder="1" applyAlignment="1">
      <alignment wrapText="1"/>
    </xf>
    <xf numFmtId="0" fontId="105" fillId="0" borderId="86" xfId="21" applyFont="1" applyBorder="1" applyAlignment="1">
      <alignment horizontal="center" vertical="top" wrapText="1"/>
    </xf>
    <xf numFmtId="0" fontId="105" fillId="0" borderId="26" xfId="21" applyFont="1" applyBorder="1" applyAlignment="1">
      <alignment horizontal="center" vertical="top" wrapText="1"/>
    </xf>
    <xf numFmtId="0" fontId="105" fillId="0" borderId="65" xfId="21" applyFont="1" applyBorder="1" applyAlignment="1">
      <alignment horizontal="center" vertical="top" wrapText="1"/>
    </xf>
    <xf numFmtId="0" fontId="105" fillId="0" borderId="85" xfId="21" applyFont="1" applyBorder="1" applyAlignment="1">
      <alignment horizontal="center" vertical="top" wrapText="1"/>
    </xf>
    <xf numFmtId="0" fontId="105" fillId="0" borderId="66" xfId="21" applyFont="1" applyBorder="1" applyAlignment="1">
      <alignment horizontal="center" vertical="top" wrapText="1"/>
    </xf>
    <xf numFmtId="0" fontId="105" fillId="0" borderId="8" xfId="21" applyFont="1" applyBorder="1" applyAlignment="1">
      <alignment horizontal="center" vertical="top"/>
    </xf>
    <xf numFmtId="0" fontId="105" fillId="0" borderId="38" xfId="21" applyFont="1" applyBorder="1" applyAlignment="1">
      <alignment horizontal="center" vertical="top"/>
    </xf>
    <xf numFmtId="0" fontId="108" fillId="0" borderId="57" xfId="21" applyFont="1" applyBorder="1" applyAlignment="1">
      <alignment horizontal="center" vertical="top" wrapText="1"/>
    </xf>
    <xf numFmtId="0" fontId="0" fillId="0" borderId="13" xfId="0" applyBorder="1" applyAlignment="1">
      <alignment horizontal="center" vertical="top" wrapText="1"/>
    </xf>
    <xf numFmtId="0" fontId="104" fillId="0" borderId="26" xfId="0" applyFont="1" applyBorder="1" applyAlignment="1">
      <alignment horizontal="center" vertical="top" wrapText="1"/>
    </xf>
    <xf numFmtId="0" fontId="104" fillId="0" borderId="65" xfId="0" applyFont="1" applyBorder="1" applyAlignment="1">
      <alignment horizontal="center" vertical="top" wrapText="1"/>
    </xf>
    <xf numFmtId="0" fontId="105" fillId="0" borderId="9" xfId="21" applyFont="1" applyBorder="1" applyAlignment="1">
      <alignment horizontal="center" vertical="top" wrapText="1"/>
    </xf>
    <xf numFmtId="0" fontId="105" fillId="0" borderId="28" xfId="21" applyFont="1" applyBorder="1" applyAlignment="1">
      <alignment horizontal="left" vertical="top" wrapText="1"/>
    </xf>
    <xf numFmtId="0" fontId="105" fillId="0" borderId="8" xfId="21" applyFont="1" applyBorder="1" applyAlignment="1">
      <alignment horizontal="left" vertical="top" wrapText="1"/>
    </xf>
    <xf numFmtId="0" fontId="105" fillId="0" borderId="9" xfId="21" applyFont="1" applyBorder="1" applyAlignment="1">
      <alignment horizontal="left" vertical="top" wrapText="1"/>
    </xf>
    <xf numFmtId="0" fontId="105" fillId="0" borderId="38" xfId="21" applyFont="1" applyBorder="1" applyAlignment="1">
      <alignment horizontal="left" vertical="top" wrapText="1"/>
    </xf>
    <xf numFmtId="0" fontId="105" fillId="0" borderId="9" xfId="21" applyFont="1" applyBorder="1" applyAlignment="1">
      <alignment horizontal="center" vertical="top"/>
    </xf>
    <xf numFmtId="0" fontId="105" fillId="0" borderId="28" xfId="21" applyFont="1" applyBorder="1" applyAlignment="1">
      <alignment horizontal="distributed" vertical="top" wrapText="1"/>
    </xf>
    <xf numFmtId="0" fontId="106" fillId="0" borderId="8" xfId="21" applyFont="1" applyBorder="1" applyAlignment="1">
      <alignment horizontal="distributed" vertical="top"/>
    </xf>
    <xf numFmtId="0" fontId="106" fillId="0" borderId="38" xfId="21" applyFont="1" applyBorder="1" applyAlignment="1">
      <alignment horizontal="distributed" vertical="top"/>
    </xf>
    <xf numFmtId="0" fontId="105" fillId="0" borderId="28" xfId="21" applyFont="1" applyBorder="1" applyAlignment="1">
      <alignment horizontal="distributed" vertical="top"/>
    </xf>
    <xf numFmtId="0" fontId="108" fillId="0" borderId="28" xfId="21" applyFont="1" applyBorder="1" applyAlignment="1">
      <alignment horizontal="center" vertical="top" wrapText="1"/>
    </xf>
    <xf numFmtId="0" fontId="108" fillId="0" borderId="8" xfId="21" applyFont="1" applyBorder="1" applyAlignment="1">
      <alignment horizontal="center" vertical="top" wrapText="1"/>
    </xf>
    <xf numFmtId="0" fontId="108" fillId="0" borderId="38" xfId="21" applyFont="1" applyBorder="1" applyAlignment="1">
      <alignment horizontal="center" vertical="top" wrapText="1"/>
    </xf>
    <xf numFmtId="0" fontId="108" fillId="0" borderId="13" xfId="21" applyFont="1" applyBorder="1" applyAlignment="1">
      <alignment horizontal="center" vertical="top" wrapText="1"/>
    </xf>
    <xf numFmtId="0" fontId="30" fillId="0" borderId="9" xfId="0" applyFont="1" applyBorder="1" applyAlignment="1">
      <alignment horizontal="center" vertical="top" textRotation="90" wrapText="1"/>
    </xf>
    <xf numFmtId="0" fontId="30" fillId="0" borderId="13" xfId="0" applyFont="1" applyBorder="1" applyAlignment="1">
      <alignment horizontal="center" vertical="top" textRotation="90" wrapText="1"/>
    </xf>
    <xf numFmtId="0" fontId="95" fillId="0" borderId="28" xfId="0" applyFont="1" applyBorder="1" applyAlignment="1">
      <alignment horizontal="center" vertical="top" wrapText="1"/>
    </xf>
    <xf numFmtId="0" fontId="95" fillId="0" borderId="10" xfId="0" applyFont="1" applyBorder="1" applyAlignment="1">
      <alignment horizontal="center" vertical="top" wrapText="1"/>
    </xf>
    <xf numFmtId="0" fontId="83" fillId="0" borderId="28" xfId="0" applyFont="1" applyBorder="1" applyAlignment="1">
      <alignment horizontal="center" vertical="top" wrapText="1"/>
    </xf>
    <xf numFmtId="0" fontId="83" fillId="0" borderId="10" xfId="0" applyFont="1" applyBorder="1" applyAlignment="1">
      <alignment horizontal="center" vertical="top" wrapText="1"/>
    </xf>
    <xf numFmtId="0" fontId="83" fillId="0" borderId="8" xfId="0" applyFont="1" applyBorder="1" applyAlignment="1">
      <alignment horizontal="center" vertical="top" wrapText="1"/>
    </xf>
    <xf numFmtId="0" fontId="82" fillId="0" borderId="8" xfId="0" applyFont="1" applyBorder="1" applyAlignment="1">
      <alignment horizontal="center" vertical="top" wrapText="1"/>
    </xf>
    <xf numFmtId="0" fontId="95" fillId="0" borderId="9" xfId="0" applyFont="1" applyBorder="1" applyAlignment="1">
      <alignment horizontal="center" vertical="top" wrapText="1"/>
    </xf>
    <xf numFmtId="0" fontId="95" fillId="0" borderId="13" xfId="0" applyFont="1" applyBorder="1" applyAlignment="1">
      <alignment horizontal="center" vertical="top" wrapText="1"/>
    </xf>
    <xf numFmtId="0" fontId="95" fillId="0" borderId="27" xfId="0" applyFont="1" applyBorder="1" applyAlignment="1">
      <alignment horizontal="center" vertical="top" wrapText="1"/>
    </xf>
    <xf numFmtId="0" fontId="95" fillId="0" borderId="9" xfId="0" applyFont="1" applyBorder="1" applyAlignment="1">
      <alignment horizontal="center" vertical="top" textRotation="255" wrapText="1"/>
    </xf>
    <xf numFmtId="0" fontId="95" fillId="0" borderId="13" xfId="0" applyFont="1" applyBorder="1" applyAlignment="1">
      <alignment horizontal="center" vertical="top" textRotation="255" wrapText="1"/>
    </xf>
    <xf numFmtId="0" fontId="95" fillId="0" borderId="27" xfId="0" applyFont="1" applyBorder="1" applyAlignment="1">
      <alignment horizontal="center" vertical="top" textRotation="255" wrapText="1"/>
    </xf>
    <xf numFmtId="0" fontId="30" fillId="0" borderId="8" xfId="0" applyFont="1" applyBorder="1" applyAlignment="1">
      <alignment horizontal="center" vertical="top" wrapText="1"/>
    </xf>
    <xf numFmtId="0" fontId="83" fillId="0" borderId="9" xfId="0" applyFont="1" applyBorder="1" applyAlignment="1">
      <alignment horizontal="center" vertical="top" wrapText="1"/>
    </xf>
    <xf numFmtId="0" fontId="83" fillId="0" borderId="13" xfId="0" applyFont="1" applyBorder="1" applyAlignment="1">
      <alignment horizontal="center" vertical="top" wrapText="1"/>
    </xf>
    <xf numFmtId="0" fontId="95" fillId="0" borderId="10" xfId="0" applyFont="1" applyBorder="1" applyAlignment="1">
      <alignment horizontal="center" vertical="top" textRotation="255" wrapText="1"/>
    </xf>
    <xf numFmtId="0" fontId="82" fillId="0" borderId="9" xfId="0" applyFont="1" applyBorder="1" applyAlignment="1">
      <alignment horizontal="center" vertical="top" wrapText="1"/>
    </xf>
    <xf numFmtId="0" fontId="82" fillId="0" borderId="13" xfId="0" applyFont="1" applyBorder="1" applyAlignment="1">
      <alignment horizontal="center" vertical="top" wrapText="1"/>
    </xf>
    <xf numFmtId="0" fontId="30" fillId="0" borderId="8" xfId="0" applyFont="1" applyBorder="1" applyAlignment="1">
      <alignment horizontal="center" vertical="top" textRotation="90" wrapText="1"/>
    </xf>
    <xf numFmtId="0" fontId="83" fillId="0" borderId="27" xfId="0" applyFont="1" applyBorder="1" applyAlignment="1">
      <alignment horizontal="center" vertical="top" wrapText="1"/>
    </xf>
    <xf numFmtId="0" fontId="30" fillId="0" borderId="10" xfId="0" applyFont="1" applyBorder="1" applyAlignment="1">
      <alignment horizontal="center" vertical="top" textRotation="90" wrapText="1"/>
    </xf>
    <xf numFmtId="0" fontId="30" fillId="0" borderId="9" xfId="0" applyFont="1" applyBorder="1" applyAlignment="1">
      <alignment horizontal="center" vertical="top"/>
    </xf>
    <xf numFmtId="0" fontId="30" fillId="0" borderId="13" xfId="0" applyFont="1" applyBorder="1" applyAlignment="1">
      <alignment horizontal="center" vertical="top"/>
    </xf>
    <xf numFmtId="0" fontId="30" fillId="0" borderId="10" xfId="0" applyFont="1" applyBorder="1" applyAlignment="1">
      <alignment horizontal="center" vertical="top"/>
    </xf>
    <xf numFmtId="0" fontId="33" fillId="0" borderId="9" xfId="0" applyFont="1" applyBorder="1" applyAlignment="1">
      <alignment horizontal="center" vertical="top" wrapText="1"/>
    </xf>
    <xf numFmtId="0" fontId="33" fillId="0" borderId="13" xfId="0" applyFont="1" applyBorder="1" applyAlignment="1">
      <alignment horizontal="center" vertical="top" wrapText="1"/>
    </xf>
    <xf numFmtId="0" fontId="33" fillId="0" borderId="10" xfId="0" applyFont="1" applyBorder="1" applyAlignment="1">
      <alignment horizontal="center" vertical="top" wrapText="1"/>
    </xf>
    <xf numFmtId="0" fontId="30" fillId="0" borderId="9" xfId="0" applyFont="1" applyBorder="1" applyAlignment="1">
      <alignment horizontal="center" vertical="top" wrapText="1"/>
    </xf>
    <xf numFmtId="0" fontId="30" fillId="0" borderId="13" xfId="0" applyFont="1" applyBorder="1" applyAlignment="1">
      <alignment horizontal="center" vertical="top" wrapText="1"/>
    </xf>
    <xf numFmtId="0" fontId="30" fillId="0" borderId="10" xfId="0" applyFont="1" applyBorder="1" applyAlignment="1">
      <alignment horizontal="center" vertical="top" wrapText="1"/>
    </xf>
    <xf numFmtId="0" fontId="30" fillId="0" borderId="9" xfId="2" applyFont="1" applyBorder="1" applyAlignment="1">
      <alignment horizontal="center" vertical="top" wrapText="1"/>
    </xf>
    <xf numFmtId="0" fontId="30" fillId="0" borderId="13" xfId="2" applyFont="1" applyBorder="1" applyAlignment="1">
      <alignment horizontal="center" vertical="top" wrapText="1"/>
    </xf>
    <xf numFmtId="0" fontId="30" fillId="0" borderId="10" xfId="2" applyFont="1" applyBorder="1" applyAlignment="1">
      <alignment horizontal="center" vertical="top" wrapText="1"/>
    </xf>
    <xf numFmtId="0" fontId="35" fillId="12" borderId="9" xfId="0" applyFont="1" applyFill="1" applyBorder="1" applyAlignment="1">
      <alignment horizontal="center" vertical="top" wrapText="1"/>
    </xf>
    <xf numFmtId="0" fontId="35" fillId="12" borderId="13" xfId="0" applyFont="1" applyFill="1" applyBorder="1" applyAlignment="1">
      <alignment horizontal="center" vertical="top" wrapText="1"/>
    </xf>
    <xf numFmtId="0" fontId="35" fillId="12" borderId="10" xfId="0" applyFont="1" applyFill="1" applyBorder="1" applyAlignment="1">
      <alignment horizontal="center" vertical="top" wrapText="1"/>
    </xf>
    <xf numFmtId="0" fontId="34" fillId="12" borderId="9" xfId="0" applyFont="1" applyFill="1" applyBorder="1" applyAlignment="1">
      <alignment horizontal="center" vertical="top" wrapText="1"/>
    </xf>
    <xf numFmtId="0" fontId="34" fillId="12" borderId="13" xfId="0" applyFont="1" applyFill="1" applyBorder="1" applyAlignment="1">
      <alignment horizontal="center" vertical="top" wrapText="1"/>
    </xf>
    <xf numFmtId="0" fontId="34" fillId="12" borderId="10" xfId="0" applyFont="1" applyFill="1" applyBorder="1" applyAlignment="1">
      <alignment horizontal="center" vertical="top"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5" fillId="0" borderId="9" xfId="0" applyFont="1" applyBorder="1" applyAlignment="1">
      <alignment horizontal="center" vertical="top"/>
    </xf>
    <xf numFmtId="0" fontId="35" fillId="0" borderId="13" xfId="0" applyFont="1" applyBorder="1" applyAlignment="1">
      <alignment horizontal="center" vertical="top"/>
    </xf>
    <xf numFmtId="0" fontId="35" fillId="0" borderId="10" xfId="0" applyFont="1" applyBorder="1" applyAlignment="1">
      <alignment horizontal="center" vertical="top"/>
    </xf>
    <xf numFmtId="0" fontId="35" fillId="0" borderId="9" xfId="0" applyFont="1" applyBorder="1" applyAlignment="1">
      <alignment horizontal="center" vertical="top" wrapText="1"/>
    </xf>
    <xf numFmtId="0" fontId="35" fillId="0" borderId="13" xfId="0" applyFont="1" applyBorder="1" applyAlignment="1">
      <alignment horizontal="center" vertical="top" wrapText="1"/>
    </xf>
    <xf numFmtId="0" fontId="35" fillId="0" borderId="10" xfId="0" applyFont="1" applyBorder="1" applyAlignment="1">
      <alignment horizontal="center" vertical="top" wrapText="1"/>
    </xf>
    <xf numFmtId="0" fontId="35" fillId="12" borderId="9" xfId="0" applyFont="1" applyFill="1" applyBorder="1" applyAlignment="1">
      <alignment horizontal="center" vertical="top"/>
    </xf>
    <xf numFmtId="0" fontId="35" fillId="12" borderId="13" xfId="0" applyFont="1" applyFill="1" applyBorder="1" applyAlignment="1">
      <alignment horizontal="center" vertical="top"/>
    </xf>
    <xf numFmtId="0" fontId="35" fillId="12" borderId="10" xfId="0" applyFont="1" applyFill="1" applyBorder="1" applyAlignment="1">
      <alignment horizontal="center" vertical="top"/>
    </xf>
    <xf numFmtId="0" fontId="35" fillId="12" borderId="13" xfId="0" applyFont="1" applyFill="1" applyBorder="1" applyAlignment="1">
      <alignment horizontal="center"/>
    </xf>
    <xf numFmtId="0" fontId="35" fillId="12" borderId="9" xfId="0" applyFont="1" applyFill="1" applyBorder="1" applyAlignment="1">
      <alignment horizontal="center" vertical="center"/>
    </xf>
    <xf numFmtId="0" fontId="35" fillId="12" borderId="13" xfId="0" applyFont="1" applyFill="1" applyBorder="1" applyAlignment="1">
      <alignment horizontal="center" vertical="center"/>
    </xf>
    <xf numFmtId="0" fontId="35" fillId="12" borderId="10" xfId="0" applyFont="1" applyFill="1" applyBorder="1" applyAlignment="1">
      <alignment horizontal="center" vertical="center"/>
    </xf>
    <xf numFmtId="0" fontId="34" fillId="12" borderId="9" xfId="0" applyFont="1" applyFill="1" applyBorder="1" applyAlignment="1">
      <alignment horizontal="center" vertical="top"/>
    </xf>
    <xf numFmtId="0" fontId="34" fillId="12" borderId="13" xfId="0" applyFont="1" applyFill="1" applyBorder="1" applyAlignment="1">
      <alignment horizontal="center" vertical="top"/>
    </xf>
    <xf numFmtId="0" fontId="34" fillId="12" borderId="10" xfId="0" applyFont="1" applyFill="1" applyBorder="1" applyAlignment="1">
      <alignment horizontal="center" vertical="top"/>
    </xf>
    <xf numFmtId="0" fontId="35" fillId="12" borderId="9" xfId="0" applyFont="1" applyFill="1" applyBorder="1" applyAlignment="1">
      <alignment horizontal="center"/>
    </xf>
    <xf numFmtId="0" fontId="35" fillId="12" borderId="10" xfId="0" applyFont="1" applyFill="1" applyBorder="1" applyAlignment="1">
      <alignment horizontal="center"/>
    </xf>
    <xf numFmtId="0" fontId="35" fillId="12" borderId="24" xfId="0" applyFont="1" applyFill="1" applyBorder="1" applyAlignment="1">
      <alignment horizontal="center"/>
    </xf>
    <xf numFmtId="0" fontId="35" fillId="12" borderId="8" xfId="0" applyFont="1" applyFill="1" applyBorder="1" applyAlignment="1">
      <alignment horizontal="center" vertical="top" wrapText="1"/>
    </xf>
    <xf numFmtId="0" fontId="35" fillId="12" borderId="9" xfId="2" applyFont="1" applyFill="1" applyBorder="1" applyAlignment="1">
      <alignment horizontal="center" vertical="top" wrapText="1"/>
    </xf>
    <xf numFmtId="0" fontId="35" fillId="12" borderId="13" xfId="2" applyFont="1" applyFill="1" applyBorder="1" applyAlignment="1">
      <alignment horizontal="center" vertical="top" wrapText="1"/>
    </xf>
    <xf numFmtId="0" fontId="35" fillId="12" borderId="10" xfId="2" applyFont="1" applyFill="1" applyBorder="1" applyAlignment="1">
      <alignment horizontal="center" vertical="top" wrapText="1"/>
    </xf>
    <xf numFmtId="0" fontId="11" fillId="12" borderId="9" xfId="0" applyFont="1" applyFill="1" applyBorder="1" applyAlignment="1">
      <alignment horizontal="center" vertical="top" wrapText="1"/>
    </xf>
    <xf numFmtId="0" fontId="11" fillId="12" borderId="13" xfId="0" applyFont="1" applyFill="1" applyBorder="1" applyAlignment="1">
      <alignment horizontal="center" vertical="top" wrapText="1"/>
    </xf>
    <xf numFmtId="0" fontId="11" fillId="12" borderId="10" xfId="0" applyFont="1" applyFill="1" applyBorder="1" applyAlignment="1">
      <alignment horizontal="center" vertical="top" wrapText="1"/>
    </xf>
    <xf numFmtId="0" fontId="11" fillId="12" borderId="9" xfId="0" applyFont="1" applyFill="1" applyBorder="1" applyAlignment="1">
      <alignment horizontal="center" vertical="top"/>
    </xf>
    <xf numFmtId="0" fontId="11" fillId="12" borderId="13" xfId="0" applyFont="1" applyFill="1" applyBorder="1" applyAlignment="1">
      <alignment horizontal="center" vertical="top"/>
    </xf>
    <xf numFmtId="0" fontId="11" fillId="12" borderId="10" xfId="0" applyFont="1" applyFill="1" applyBorder="1" applyAlignment="1">
      <alignment horizontal="center" vertical="top"/>
    </xf>
    <xf numFmtId="0" fontId="11" fillId="0" borderId="9" xfId="0" applyFont="1" applyBorder="1" applyAlignment="1">
      <alignment horizontal="center" vertical="top"/>
    </xf>
    <xf numFmtId="0" fontId="11" fillId="0" borderId="13" xfId="0" applyFont="1" applyBorder="1" applyAlignment="1">
      <alignment horizontal="center" vertical="top"/>
    </xf>
    <xf numFmtId="0" fontId="11" fillId="0" borderId="10" xfId="0" applyFont="1" applyBorder="1" applyAlignment="1">
      <alignment horizontal="center" vertical="top"/>
    </xf>
    <xf numFmtId="0" fontId="34" fillId="0" borderId="9" xfId="0" applyFont="1" applyBorder="1" applyAlignment="1">
      <alignment horizontal="center" vertical="top"/>
    </xf>
    <xf numFmtId="0" fontId="34" fillId="0" borderId="13" xfId="0" applyFont="1" applyBorder="1" applyAlignment="1">
      <alignment horizontal="center" vertical="top"/>
    </xf>
    <xf numFmtId="0" fontId="34" fillId="0" borderId="10" xfId="0" applyFont="1" applyBorder="1" applyAlignment="1">
      <alignment horizontal="center" vertical="top"/>
    </xf>
    <xf numFmtId="0" fontId="34" fillId="0" borderId="9" xfId="0" applyFont="1" applyBorder="1" applyAlignment="1">
      <alignment horizontal="center" vertical="top" wrapText="1"/>
    </xf>
    <xf numFmtId="0" fontId="34" fillId="0" borderId="13" xfId="0" applyFont="1" applyBorder="1" applyAlignment="1">
      <alignment horizontal="center" vertical="top" wrapText="1"/>
    </xf>
    <xf numFmtId="0" fontId="34" fillId="0" borderId="10" xfId="0" applyFont="1" applyBorder="1" applyAlignment="1">
      <alignment horizontal="center" vertical="top" wrapText="1"/>
    </xf>
    <xf numFmtId="0" fontId="11" fillId="12" borderId="9" xfId="0" applyFont="1" applyFill="1" applyBorder="1" applyAlignment="1">
      <alignment horizontal="center" vertical="center"/>
    </xf>
    <xf numFmtId="0" fontId="11" fillId="12" borderId="13" xfId="0" applyFont="1" applyFill="1" applyBorder="1" applyAlignment="1">
      <alignment horizontal="center" vertical="center"/>
    </xf>
    <xf numFmtId="0" fontId="11" fillId="12" borderId="10" xfId="0" applyFont="1" applyFill="1" applyBorder="1" applyAlignment="1">
      <alignment horizontal="center" vertical="center"/>
    </xf>
    <xf numFmtId="0" fontId="33" fillId="0" borderId="9" xfId="0" applyFont="1" applyBorder="1" applyAlignment="1">
      <alignment horizontal="center" vertical="top" textRotation="90" wrapText="1"/>
    </xf>
    <xf numFmtId="0" fontId="33" fillId="0" borderId="13" xfId="0" applyFont="1" applyBorder="1" applyAlignment="1">
      <alignment horizontal="center" vertical="top" textRotation="90" wrapText="1"/>
    </xf>
    <xf numFmtId="0" fontId="3" fillId="0" borderId="8" xfId="0" applyFont="1" applyBorder="1" applyAlignment="1">
      <alignment horizontal="center" vertical="center"/>
    </xf>
    <xf numFmtId="0" fontId="3" fillId="12" borderId="8" xfId="0" applyFont="1" applyFill="1" applyBorder="1" applyAlignment="1">
      <alignment horizontal="center" vertical="center" wrapText="1"/>
    </xf>
    <xf numFmtId="0" fontId="5" fillId="12" borderId="8" xfId="0" applyFont="1" applyFill="1" applyBorder="1" applyAlignment="1">
      <alignment horizontal="center" vertical="center" wrapText="1"/>
    </xf>
    <xf numFmtId="0" fontId="17" fillId="0" borderId="8" xfId="20" applyFont="1" applyBorder="1" applyAlignment="1">
      <alignment horizontal="center" vertical="top" wrapText="1"/>
    </xf>
    <xf numFmtId="0" fontId="11" fillId="0" borderId="8" xfId="20" applyFont="1" applyBorder="1" applyAlignment="1">
      <alignment horizontal="center" vertical="top" wrapText="1"/>
    </xf>
    <xf numFmtId="2" fontId="17" fillId="0" borderId="8" xfId="20" applyNumberFormat="1" applyFont="1" applyBorder="1" applyAlignment="1">
      <alignment horizontal="center" vertical="top" wrapText="1"/>
    </xf>
    <xf numFmtId="0" fontId="3" fillId="0" borderId="8" xfId="20" applyFont="1" applyBorder="1" applyAlignment="1">
      <alignment horizontal="center" vertical="top" wrapText="1"/>
    </xf>
    <xf numFmtId="0" fontId="11" fillId="12" borderId="8" xfId="0" applyFont="1" applyFill="1" applyBorder="1" applyAlignment="1">
      <alignment horizontal="center" vertical="center" wrapText="1"/>
    </xf>
    <xf numFmtId="0" fontId="17" fillId="0" borderId="8" xfId="13" applyFont="1" applyBorder="1" applyAlignment="1">
      <alignment horizontal="center" vertical="top" wrapText="1"/>
    </xf>
    <xf numFmtId="0" fontId="3" fillId="0" borderId="9" xfId="0" applyFont="1" applyBorder="1" applyAlignment="1">
      <alignment horizontal="center"/>
    </xf>
    <xf numFmtId="0" fontId="3" fillId="0" borderId="13" xfId="0" applyFont="1" applyBorder="1" applyAlignment="1">
      <alignment horizontal="center"/>
    </xf>
    <xf numFmtId="0" fontId="3" fillId="0" borderId="10" xfId="0" applyFont="1" applyBorder="1" applyAlignment="1">
      <alignment horizontal="center"/>
    </xf>
    <xf numFmtId="0" fontId="3" fillId="0" borderId="8" xfId="0" applyFont="1" applyBorder="1" applyAlignment="1">
      <alignment horizontal="center" vertical="top"/>
    </xf>
    <xf numFmtId="0" fontId="7" fillId="0" borderId="8" xfId="0" applyFont="1" applyBorder="1" applyAlignment="1">
      <alignment horizontal="center" vertical="top"/>
    </xf>
    <xf numFmtId="0" fontId="18" fillId="0" borderId="8" xfId="0" applyFont="1" applyBorder="1" applyAlignment="1">
      <alignment horizontal="center" vertical="top"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3" xfId="0" applyFont="1" applyBorder="1" applyAlignment="1">
      <alignment horizontal="center" vertical="top" wrapText="1"/>
    </xf>
    <xf numFmtId="0" fontId="11" fillId="0" borderId="10" xfId="0" applyFont="1" applyBorder="1" applyAlignment="1">
      <alignment horizontal="center" vertical="top" wrapText="1"/>
    </xf>
    <xf numFmtId="0" fontId="35" fillId="0" borderId="8" xfId="0" applyFont="1" applyBorder="1" applyAlignment="1">
      <alignment horizontal="center" vertical="center" wrapText="1"/>
    </xf>
    <xf numFmtId="0" fontId="33" fillId="0" borderId="9" xfId="0" applyFont="1" applyBorder="1" applyAlignment="1">
      <alignment horizontal="center" vertical="top"/>
    </xf>
    <xf numFmtId="0" fontId="33" fillId="0" borderId="13" xfId="0" applyFont="1" applyBorder="1" applyAlignment="1">
      <alignment horizontal="center" vertical="top"/>
    </xf>
    <xf numFmtId="0" fontId="33" fillId="0" borderId="10" xfId="0" applyFont="1" applyBorder="1" applyAlignment="1">
      <alignment horizontal="center" vertical="top"/>
    </xf>
    <xf numFmtId="0" fontId="30" fillId="0" borderId="9" xfId="0" applyFont="1" applyBorder="1" applyAlignment="1">
      <alignment horizontal="center"/>
    </xf>
    <xf numFmtId="0" fontId="30" fillId="0" borderId="13" xfId="0" applyFont="1" applyBorder="1" applyAlignment="1">
      <alignment horizontal="center"/>
    </xf>
    <xf numFmtId="0" fontId="30" fillId="0" borderId="10" xfId="0" applyFont="1" applyBorder="1" applyAlignment="1">
      <alignment horizontal="center"/>
    </xf>
    <xf numFmtId="0" fontId="47" fillId="0" borderId="9" xfId="0" applyFont="1" applyBorder="1" applyAlignment="1">
      <alignment horizontal="center"/>
    </xf>
    <xf numFmtId="0" fontId="47" fillId="0" borderId="13" xfId="0" applyFont="1" applyBorder="1" applyAlignment="1">
      <alignment horizontal="center"/>
    </xf>
    <xf numFmtId="0" fontId="47" fillId="0" borderId="10" xfId="0" applyFont="1" applyBorder="1" applyAlignment="1">
      <alignment horizontal="center"/>
    </xf>
    <xf numFmtId="0" fontId="17" fillId="0" borderId="8" xfId="22" applyFont="1" applyBorder="1" applyAlignment="1">
      <alignment horizontal="center" vertical="top" wrapText="1"/>
    </xf>
    <xf numFmtId="0" fontId="11" fillId="0" borderId="8" xfId="22" applyFont="1" applyBorder="1" applyAlignment="1">
      <alignment horizontal="center" vertical="top" wrapText="1"/>
    </xf>
    <xf numFmtId="0" fontId="11" fillId="0" borderId="8" xfId="22" applyFont="1" applyBorder="1" applyAlignment="1">
      <alignment horizontal="center" vertical="center" wrapText="1"/>
    </xf>
    <xf numFmtId="0" fontId="11" fillId="0" borderId="8" xfId="22" applyFont="1" applyBorder="1" applyAlignment="1">
      <alignment horizontal="center" vertical="top"/>
    </xf>
    <xf numFmtId="0" fontId="3" fillId="0" borderId="8" xfId="22" applyFont="1" applyBorder="1" applyAlignment="1">
      <alignment horizontal="left" vertical="top" wrapText="1"/>
    </xf>
    <xf numFmtId="0" fontId="3" fillId="0" borderId="8" xfId="22" applyFont="1" applyBorder="1" applyAlignment="1">
      <alignment horizontal="left" vertical="top"/>
    </xf>
    <xf numFmtId="0" fontId="11" fillId="0" borderId="8" xfId="22" applyFont="1" applyBorder="1" applyAlignment="1">
      <alignment horizontal="left" vertical="top"/>
    </xf>
    <xf numFmtId="0" fontId="11" fillId="0" borderId="8" xfId="22" applyFont="1" applyBorder="1" applyAlignment="1">
      <alignment horizontal="left" vertical="top" wrapText="1"/>
    </xf>
    <xf numFmtId="0" fontId="17" fillId="0" borderId="8" xfId="22" applyFont="1" applyBorder="1" applyAlignment="1">
      <alignment horizontal="center" vertical="center" wrapText="1"/>
    </xf>
    <xf numFmtId="0" fontId="54" fillId="0" borderId="8" xfId="0" applyFont="1" applyBorder="1" applyAlignment="1">
      <alignment horizontal="center" vertical="top" wrapText="1"/>
    </xf>
    <xf numFmtId="0" fontId="18" fillId="0" borderId="8" xfId="0" applyFont="1" applyBorder="1" applyAlignment="1">
      <alignment horizontal="center" vertical="top" textRotation="90" wrapText="1"/>
    </xf>
    <xf numFmtId="0" fontId="3" fillId="0" borderId="50" xfId="0" applyFont="1" applyBorder="1" applyAlignment="1">
      <alignment horizontal="center"/>
    </xf>
    <xf numFmtId="0" fontId="3" fillId="0" borderId="41" xfId="0" applyFont="1" applyBorder="1" applyAlignment="1">
      <alignment horizontal="center"/>
    </xf>
    <xf numFmtId="0" fontId="61" fillId="0" borderId="31" xfId="15" applyFont="1" applyBorder="1" applyAlignment="1">
      <alignment horizontal="center" vertical="top" wrapText="1"/>
    </xf>
    <xf numFmtId="0" fontId="61" fillId="0" borderId="51" xfId="15" applyFont="1" applyBorder="1" applyAlignment="1">
      <alignment horizontal="center" vertical="top" wrapText="1"/>
    </xf>
    <xf numFmtId="0" fontId="61" fillId="0" borderId="20" xfId="15" applyFont="1" applyBorder="1" applyAlignment="1">
      <alignment horizontal="center" vertical="top" wrapText="1"/>
    </xf>
    <xf numFmtId="0" fontId="61" fillId="0" borderId="8" xfId="0" applyFont="1" applyBorder="1" applyAlignment="1">
      <alignment horizontal="center" vertical="top" wrapText="1"/>
    </xf>
    <xf numFmtId="0" fontId="0" fillId="0" borderId="8" xfId="0" applyBorder="1"/>
    <xf numFmtId="0" fontId="3" fillId="0" borderId="8" xfId="0" applyFont="1" applyBorder="1" applyAlignment="1">
      <alignment horizontal="center"/>
    </xf>
    <xf numFmtId="0" fontId="63" fillId="0" borderId="9" xfId="10" applyFont="1" applyBorder="1" applyAlignment="1">
      <alignment horizontal="center" vertical="center" wrapText="1"/>
    </xf>
    <xf numFmtId="0" fontId="63" fillId="0" borderId="13" xfId="10" applyFont="1" applyBorder="1" applyAlignment="1">
      <alignment horizontal="center" vertical="center" wrapText="1"/>
    </xf>
    <xf numFmtId="0" fontId="63" fillId="0" borderId="10" xfId="10" applyFont="1" applyBorder="1" applyAlignment="1">
      <alignment horizontal="center" vertical="center" wrapText="1"/>
    </xf>
    <xf numFmtId="0" fontId="62" fillId="0" borderId="8" xfId="10" applyFont="1" applyBorder="1" applyAlignment="1">
      <alignment horizontal="center" vertical="center" wrapText="1"/>
    </xf>
    <xf numFmtId="0" fontId="62" fillId="0" borderId="9" xfId="10" applyFont="1" applyBorder="1" applyAlignment="1">
      <alignment horizontal="center" vertical="center" wrapText="1"/>
    </xf>
    <xf numFmtId="0" fontId="63" fillId="0" borderId="8" xfId="10" applyFont="1" applyBorder="1" applyAlignment="1">
      <alignment horizontal="center" vertical="center" wrapText="1"/>
    </xf>
    <xf numFmtId="0" fontId="62" fillId="0" borderId="13" xfId="10" applyFont="1" applyBorder="1" applyAlignment="1">
      <alignment horizontal="center" vertical="center" wrapText="1"/>
    </xf>
    <xf numFmtId="0" fontId="62" fillId="0" borderId="10" xfId="10" applyFont="1" applyBorder="1" applyAlignment="1">
      <alignment horizontal="center" vertical="center" wrapText="1"/>
    </xf>
    <xf numFmtId="0" fontId="64" fillId="0" borderId="9" xfId="10" applyFont="1" applyBorder="1" applyAlignment="1">
      <alignment horizontal="center" vertical="center" wrapText="1"/>
    </xf>
    <xf numFmtId="0" fontId="64" fillId="0" borderId="13" xfId="10" applyFont="1" applyBorder="1" applyAlignment="1">
      <alignment horizontal="center" vertical="center" wrapText="1"/>
    </xf>
    <xf numFmtId="0" fontId="64" fillId="0" borderId="10" xfId="10" applyFont="1" applyBorder="1" applyAlignment="1">
      <alignment horizontal="center" vertical="center" wrapText="1"/>
    </xf>
    <xf numFmtId="0" fontId="3" fillId="0" borderId="9" xfId="0" applyFont="1" applyBorder="1" applyAlignment="1">
      <alignment horizontal="center" vertical="top" wrapText="1"/>
    </xf>
    <xf numFmtId="0" fontId="3" fillId="0" borderId="13" xfId="0" applyFont="1" applyBorder="1" applyAlignment="1">
      <alignment horizontal="center" vertical="top" wrapText="1"/>
    </xf>
    <xf numFmtId="0" fontId="3" fillId="0" borderId="10" xfId="0" applyFont="1" applyBorder="1" applyAlignment="1">
      <alignment horizontal="center" vertical="top" wrapText="1"/>
    </xf>
    <xf numFmtId="0" fontId="64" fillId="0" borderId="8" xfId="10" applyFont="1" applyBorder="1" applyAlignment="1">
      <alignment horizontal="center" vertical="center" wrapText="1"/>
    </xf>
    <xf numFmtId="0" fontId="36" fillId="0" borderId="52" xfId="10" applyBorder="1" applyAlignment="1">
      <alignment horizontal="center" vertical="center" wrapText="1"/>
    </xf>
    <xf numFmtId="0" fontId="36" fillId="0" borderId="53" xfId="10" applyBorder="1" applyAlignment="1">
      <alignment horizontal="center" vertical="center" wrapText="1"/>
    </xf>
    <xf numFmtId="0" fontId="36" fillId="0" borderId="55" xfId="10" applyBorder="1" applyAlignment="1">
      <alignment horizontal="center" vertical="center" wrapText="1"/>
    </xf>
    <xf numFmtId="0" fontId="36" fillId="0" borderId="9" xfId="10" applyBorder="1" applyAlignment="1">
      <alignment horizontal="center" vertical="center" wrapText="1"/>
    </xf>
    <xf numFmtId="0" fontId="36" fillId="0" borderId="13" xfId="10" applyBorder="1" applyAlignment="1">
      <alignment horizontal="center" vertical="center" wrapText="1"/>
    </xf>
    <xf numFmtId="0" fontId="36" fillId="0" borderId="10" xfId="10" applyBorder="1" applyAlignment="1">
      <alignment horizontal="center" vertical="center" wrapText="1"/>
    </xf>
    <xf numFmtId="0" fontId="36" fillId="0" borderId="8" xfId="10" applyBorder="1" applyAlignment="1">
      <alignment horizontal="center" vertical="center" wrapText="1"/>
    </xf>
    <xf numFmtId="0" fontId="9" fillId="0" borderId="31" xfId="10" applyFont="1" applyBorder="1" applyAlignment="1">
      <alignment horizontal="center" vertical="center" wrapText="1"/>
    </xf>
    <xf numFmtId="0" fontId="9" fillId="0" borderId="51" xfId="10" applyFont="1" applyBorder="1" applyAlignment="1">
      <alignment horizontal="center" vertical="center" wrapText="1"/>
    </xf>
    <xf numFmtId="0" fontId="36" fillId="0" borderId="49" xfId="10" applyBorder="1" applyAlignment="1">
      <alignment horizontal="center" vertical="center" wrapText="1"/>
    </xf>
    <xf numFmtId="0" fontId="36" fillId="0" borderId="54" xfId="10" applyBorder="1" applyAlignment="1">
      <alignment horizontal="center" vertical="center" wrapText="1"/>
    </xf>
    <xf numFmtId="0" fontId="36" fillId="0" borderId="48" xfId="10" applyBorder="1" applyAlignment="1">
      <alignment horizontal="center" vertical="center" wrapText="1"/>
    </xf>
    <xf numFmtId="0" fontId="9" fillId="0" borderId="8" xfId="1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3" fillId="0" borderId="24" xfId="0" applyFont="1" applyBorder="1" applyAlignment="1">
      <alignment vertical="center" textRotation="90" wrapText="1"/>
    </xf>
    <xf numFmtId="0" fontId="57" fillId="0" borderId="41" xfId="0" applyFont="1" applyBorder="1" applyAlignment="1">
      <alignment horizontal="center" vertical="center" wrapText="1"/>
    </xf>
    <xf numFmtId="0" fontId="58" fillId="0" borderId="48" xfId="9" applyFont="1" applyBorder="1" applyAlignment="1">
      <alignment horizontal="center" vertical="center" wrapText="1"/>
    </xf>
    <xf numFmtId="0" fontId="58" fillId="0" borderId="35" xfId="9" applyFont="1" applyBorder="1" applyAlignment="1">
      <alignment horizontal="center" vertical="center" wrapText="1"/>
    </xf>
    <xf numFmtId="0" fontId="58" fillId="0" borderId="49" xfId="9" applyFont="1" applyBorder="1" applyAlignment="1">
      <alignment horizontal="center" vertical="center" wrapText="1"/>
    </xf>
    <xf numFmtId="0" fontId="58" fillId="0" borderId="37" xfId="9" applyFont="1" applyBorder="1" applyAlignment="1">
      <alignment horizontal="center" vertical="center" wrapText="1"/>
    </xf>
    <xf numFmtId="0" fontId="58" fillId="0" borderId="10" xfId="9" applyFont="1" applyBorder="1" applyAlignment="1">
      <alignment horizontal="center" vertical="center" wrapText="1"/>
    </xf>
    <xf numFmtId="0" fontId="58" fillId="0" borderId="8" xfId="9" applyFont="1" applyBorder="1" applyAlignment="1">
      <alignment horizontal="center" vertical="center" wrapText="1"/>
    </xf>
    <xf numFmtId="0" fontId="58" fillId="0" borderId="9" xfId="9" applyFont="1" applyBorder="1" applyAlignment="1">
      <alignment horizontal="center" vertical="center" wrapText="1"/>
    </xf>
    <xf numFmtId="0" fontId="58" fillId="0" borderId="38" xfId="9" applyFont="1" applyBorder="1" applyAlignment="1">
      <alignment horizontal="center" vertical="center" wrapText="1"/>
    </xf>
    <xf numFmtId="0" fontId="59" fillId="0" borderId="10" xfId="9" applyFont="1" applyBorder="1" applyAlignment="1">
      <alignment horizontal="center" vertical="center" wrapText="1"/>
    </xf>
    <xf numFmtId="0" fontId="59" fillId="0" borderId="8" xfId="9" applyFont="1" applyBorder="1" applyAlignment="1">
      <alignment horizontal="center" vertical="center" wrapText="1"/>
    </xf>
    <xf numFmtId="0" fontId="59" fillId="0" borderId="9" xfId="9" applyFont="1" applyBorder="1" applyAlignment="1">
      <alignment horizontal="center" vertical="center" wrapText="1"/>
    </xf>
    <xf numFmtId="0" fontId="59" fillId="0" borderId="38" xfId="9" applyFont="1" applyBorder="1" applyAlignment="1">
      <alignment horizontal="center" vertical="center" wrapText="1"/>
    </xf>
    <xf numFmtId="0" fontId="58" fillId="0" borderId="40" xfId="9" applyFont="1" applyBorder="1" applyAlignment="1">
      <alignment horizontal="center" vertical="center" wrapText="1"/>
    </xf>
    <xf numFmtId="0" fontId="58" fillId="0" borderId="28" xfId="9" applyFont="1" applyBorder="1" applyAlignment="1">
      <alignment horizontal="center" vertical="center" wrapText="1"/>
    </xf>
    <xf numFmtId="0" fontId="59" fillId="0" borderId="28" xfId="9" applyFont="1" applyBorder="1" applyAlignment="1">
      <alignment horizontal="center" vertical="center" wrapText="1"/>
    </xf>
    <xf numFmtId="0" fontId="55" fillId="0" borderId="9" xfId="0" applyFont="1" applyBorder="1" applyAlignment="1">
      <alignment horizontal="center" wrapText="1"/>
    </xf>
    <xf numFmtId="0" fontId="55" fillId="0" borderId="13" xfId="0" applyFont="1" applyBorder="1" applyAlignment="1">
      <alignment horizontal="center" wrapText="1"/>
    </xf>
    <xf numFmtId="0" fontId="55" fillId="0" borderId="10" xfId="0" applyFont="1" applyBorder="1" applyAlignment="1">
      <alignment horizontal="center" wrapText="1"/>
    </xf>
    <xf numFmtId="0" fontId="55" fillId="0" borderId="9" xfId="0" applyFont="1" applyBorder="1" applyAlignment="1">
      <alignment horizontal="center"/>
    </xf>
    <xf numFmtId="0" fontId="55" fillId="0" borderId="13" xfId="0" applyFont="1" applyBorder="1" applyAlignment="1">
      <alignment horizontal="center"/>
    </xf>
    <xf numFmtId="0" fontId="55" fillId="0" borderId="10" xfId="0" applyFont="1" applyBorder="1" applyAlignment="1">
      <alignment horizontal="center"/>
    </xf>
    <xf numFmtId="0" fontId="59" fillId="0" borderId="10" xfId="9" applyFont="1" applyBorder="1" applyAlignment="1">
      <alignment horizontal="center" vertical="center"/>
    </xf>
    <xf numFmtId="0" fontId="59" fillId="0" borderId="8" xfId="9" applyFont="1" applyBorder="1" applyAlignment="1">
      <alignment horizontal="center" vertical="center"/>
    </xf>
    <xf numFmtId="0" fontId="59" fillId="0" borderId="9" xfId="9" applyFont="1" applyBorder="1" applyAlignment="1">
      <alignment horizontal="center" vertical="center"/>
    </xf>
    <xf numFmtId="0" fontId="74" fillId="0" borderId="10" xfId="0" applyFont="1" applyBorder="1" applyAlignment="1">
      <alignment vertical="center" wrapText="1"/>
    </xf>
    <xf numFmtId="0" fontId="74" fillId="0" borderId="8" xfId="0" applyFont="1" applyBorder="1" applyAlignment="1">
      <alignment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2" fontId="11" fillId="6" borderId="8" xfId="0" applyNumberFormat="1" applyFont="1" applyFill="1" applyBorder="1" applyAlignment="1">
      <alignment horizontal="center" wrapText="1"/>
    </xf>
    <xf numFmtId="2" fontId="11" fillId="5" borderId="8" xfId="0" applyNumberFormat="1" applyFont="1" applyFill="1" applyBorder="1" applyAlignment="1">
      <alignment horizontal="center" wrapText="1"/>
    </xf>
    <xf numFmtId="0" fontId="127" fillId="35" borderId="43" xfId="0" applyFont="1" applyFill="1" applyBorder="1" applyAlignment="1">
      <alignment horizontal="center" wrapText="1"/>
    </xf>
    <xf numFmtId="9" fontId="127" fillId="35" borderId="43" xfId="0" applyNumberFormat="1" applyFont="1" applyFill="1" applyBorder="1" applyAlignment="1">
      <alignment horizontal="center" wrapText="1"/>
    </xf>
    <xf numFmtId="0" fontId="134" fillId="35" borderId="43" xfId="0" applyFont="1" applyFill="1" applyBorder="1" applyAlignment="1">
      <alignment horizontal="center" wrapText="1"/>
    </xf>
  </cellXfs>
  <cellStyles count="26">
    <cellStyle name="Excel Built-in Normal" xfId="24"/>
    <cellStyle name="Normal" xfId="0" builtinId="0"/>
    <cellStyle name="Normal 10" xfId="22"/>
    <cellStyle name="Normal 11" xfId="23"/>
    <cellStyle name="Normal 12" xfId="25"/>
    <cellStyle name="Normál 13" xfId="3"/>
    <cellStyle name="Normal 2" xfId="9"/>
    <cellStyle name="Normál 2" xfId="12"/>
    <cellStyle name="Normál 2 2" xfId="2"/>
    <cellStyle name="Normál 2 2 2" xfId="17"/>
    <cellStyle name="Normál 2 3" xfId="18"/>
    <cellStyle name="Normál 2 4" xfId="19"/>
    <cellStyle name="Normal 3" xfId="7"/>
    <cellStyle name="Normal 3 2" xfId="10"/>
    <cellStyle name="Normal 4" xfId="11"/>
    <cellStyle name="Normal 5" xfId="5"/>
    <cellStyle name="Normal 5 2" xfId="13"/>
    <cellStyle name="Normal 6" xfId="14"/>
    <cellStyle name="Normal 7" xfId="4"/>
    <cellStyle name="Normal 7 2" xfId="8"/>
    <cellStyle name="Normal 7 3" xfId="15"/>
    <cellStyle name="Normal 8" xfId="20"/>
    <cellStyle name="Normal 9" xfId="21"/>
    <cellStyle name="Normal_Sheet2" xfId="6"/>
    <cellStyle name="Percent" xfId="1" builtinId="5"/>
    <cellStyle name="Százalék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Munka2!$D$34</c:f>
              <c:strCache>
                <c:ptCount val="1"/>
                <c:pt idx="0">
                  <c:v>Titulari</c:v>
                </c:pt>
              </c:strCache>
            </c:strRef>
          </c:tx>
          <c:spPr>
            <a:solidFill>
              <a:schemeClr val="accent1"/>
            </a:solidFill>
            <a:ln>
              <a:noFill/>
            </a:ln>
            <a:effectLst/>
          </c:spPr>
          <c:invertIfNegative val="0"/>
          <c:cat>
            <c:strRef>
              <c:f>Munka2!$C$35:$C$40</c:f>
              <c:strCache>
                <c:ptCount val="6"/>
                <c:pt idx="0">
                  <c:v>Prof</c:v>
                </c:pt>
                <c:pt idx="1">
                  <c:v>Conf</c:v>
                </c:pt>
                <c:pt idx="2">
                  <c:v>Lector</c:v>
                </c:pt>
                <c:pt idx="3">
                  <c:v>Asist</c:v>
                </c:pt>
                <c:pt idx="4">
                  <c:v>Preparator</c:v>
                </c:pt>
                <c:pt idx="5">
                  <c:v>Total</c:v>
                </c:pt>
              </c:strCache>
            </c:strRef>
          </c:cat>
          <c:val>
            <c:numRef>
              <c:f>Munka2!$D$35:$D$40</c:f>
              <c:numCache>
                <c:formatCode>General</c:formatCode>
                <c:ptCount val="6"/>
                <c:pt idx="0">
                  <c:v>28</c:v>
                </c:pt>
                <c:pt idx="1">
                  <c:v>65</c:v>
                </c:pt>
                <c:pt idx="2">
                  <c:v>98</c:v>
                </c:pt>
                <c:pt idx="3">
                  <c:v>20</c:v>
                </c:pt>
                <c:pt idx="4">
                  <c:v>0</c:v>
                </c:pt>
                <c:pt idx="5">
                  <c:v>211</c:v>
                </c:pt>
              </c:numCache>
            </c:numRef>
          </c:val>
          <c:extLst>
            <c:ext xmlns:c16="http://schemas.microsoft.com/office/drawing/2014/chart" uri="{C3380CC4-5D6E-409C-BE32-E72D297353CC}">
              <c16:uniqueId val="{00000000-E2D9-4698-88C0-61E3B76D44CB}"/>
            </c:ext>
          </c:extLst>
        </c:ser>
        <c:dLbls>
          <c:showLegendKey val="0"/>
          <c:showVal val="0"/>
          <c:showCatName val="0"/>
          <c:showSerName val="0"/>
          <c:showPercent val="0"/>
          <c:showBubbleSize val="0"/>
        </c:dLbls>
        <c:gapWidth val="219"/>
        <c:overlap val="-27"/>
        <c:axId val="80759808"/>
        <c:axId val="83026688"/>
      </c:barChart>
      <c:lineChart>
        <c:grouping val="standard"/>
        <c:varyColors val="0"/>
        <c:ser>
          <c:idx val="1"/>
          <c:order val="1"/>
          <c:tx>
            <c:strRef>
              <c:f>Munka2!$E$34</c:f>
              <c:strCache>
                <c:ptCount val="1"/>
                <c:pt idx="0">
                  <c:v>%</c:v>
                </c:pt>
              </c:strCache>
            </c:strRef>
          </c:tx>
          <c:spPr>
            <a:ln w="28575" cap="rnd">
              <a:solidFill>
                <a:schemeClr val="accent2"/>
              </a:solidFill>
              <a:round/>
            </a:ln>
            <a:effectLst/>
          </c:spPr>
          <c:marker>
            <c:symbol val="none"/>
          </c:marker>
          <c:cat>
            <c:strRef>
              <c:f>Munka2!$C$35:$C$40</c:f>
              <c:strCache>
                <c:ptCount val="6"/>
                <c:pt idx="0">
                  <c:v>Prof</c:v>
                </c:pt>
                <c:pt idx="1">
                  <c:v>Conf</c:v>
                </c:pt>
                <c:pt idx="2">
                  <c:v>Lector</c:v>
                </c:pt>
                <c:pt idx="3">
                  <c:v>Asist</c:v>
                </c:pt>
                <c:pt idx="4">
                  <c:v>Preparator</c:v>
                </c:pt>
                <c:pt idx="5">
                  <c:v>Total</c:v>
                </c:pt>
              </c:strCache>
            </c:strRef>
          </c:cat>
          <c:val>
            <c:numRef>
              <c:f>Munka2!$E$35:$E$40</c:f>
              <c:numCache>
                <c:formatCode>0.00%</c:formatCode>
                <c:ptCount val="6"/>
                <c:pt idx="0">
                  <c:v>0.13270142180094788</c:v>
                </c:pt>
                <c:pt idx="1">
                  <c:v>0.30805687203791471</c:v>
                </c:pt>
                <c:pt idx="2">
                  <c:v>0.46445497630331756</c:v>
                </c:pt>
                <c:pt idx="3">
                  <c:v>9.4786729857819899E-2</c:v>
                </c:pt>
                <c:pt idx="4">
                  <c:v>0</c:v>
                </c:pt>
              </c:numCache>
            </c:numRef>
          </c:val>
          <c:smooth val="0"/>
          <c:extLst>
            <c:ext xmlns:c16="http://schemas.microsoft.com/office/drawing/2014/chart" uri="{C3380CC4-5D6E-409C-BE32-E72D297353CC}">
              <c16:uniqueId val="{00000001-E2D9-4698-88C0-61E3B76D44CB}"/>
            </c:ext>
          </c:extLst>
        </c:ser>
        <c:dLbls>
          <c:showLegendKey val="0"/>
          <c:showVal val="0"/>
          <c:showCatName val="0"/>
          <c:showSerName val="0"/>
          <c:showPercent val="0"/>
          <c:showBubbleSize val="0"/>
        </c:dLbls>
        <c:marker val="1"/>
        <c:smooth val="0"/>
        <c:axId val="83103744"/>
        <c:axId val="83028224"/>
      </c:lineChart>
      <c:catAx>
        <c:axId val="807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026688"/>
        <c:crosses val="autoZero"/>
        <c:auto val="1"/>
        <c:lblAlgn val="ctr"/>
        <c:lblOffset val="100"/>
        <c:noMultiLvlLbl val="0"/>
      </c:catAx>
      <c:valAx>
        <c:axId val="83026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59808"/>
        <c:crosses val="autoZero"/>
        <c:crossBetween val="between"/>
      </c:valAx>
      <c:valAx>
        <c:axId val="83028224"/>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103744"/>
        <c:crosses val="max"/>
        <c:crossBetween val="between"/>
      </c:valAx>
      <c:catAx>
        <c:axId val="83103744"/>
        <c:scaling>
          <c:orientation val="minMax"/>
        </c:scaling>
        <c:delete val="1"/>
        <c:axPos val="b"/>
        <c:numFmt formatCode="General" sourceLinked="1"/>
        <c:majorTickMark val="none"/>
        <c:minorTickMark val="none"/>
        <c:tickLblPos val="nextTo"/>
        <c:crossAx val="83028224"/>
        <c:crosses val="autoZero"/>
        <c:auto val="1"/>
        <c:lblAlgn val="ctr"/>
        <c:lblOffset val="100"/>
        <c:noMultiLvlLbl val="0"/>
      </c:cat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Numar</a:t>
            </a:r>
            <a:r>
              <a:rPr lang="en-US" sz="1200" baseline="0"/>
              <a:t> cadre didactice 202</a:t>
            </a:r>
            <a:r>
              <a:rPr lang="hu-HU" sz="1200" baseline="0"/>
              <a:t>4</a:t>
            </a:r>
            <a:r>
              <a:rPr lang="en-US" sz="1200" baseline="0"/>
              <a:t>-202</a:t>
            </a:r>
            <a:r>
              <a:rPr lang="hu-HU" sz="1200" baseline="0"/>
              <a:t>5</a:t>
            </a:r>
          </a:p>
        </c:rich>
      </c:tx>
      <c:layout/>
      <c:overlay val="0"/>
      <c:spPr>
        <a:noFill/>
        <a:ln>
          <a:noFill/>
        </a:ln>
        <a:effectLst/>
      </c:spPr>
    </c:title>
    <c:autoTitleDeleted val="0"/>
    <c:plotArea>
      <c:layout/>
      <c:barChart>
        <c:barDir val="bar"/>
        <c:grouping val="clustered"/>
        <c:varyColors val="0"/>
        <c:ser>
          <c:idx val="0"/>
          <c:order val="0"/>
          <c:tx>
            <c:strRef>
              <c:f>Munka2!$D$34</c:f>
              <c:strCache>
                <c:ptCount val="1"/>
                <c:pt idx="0">
                  <c:v>Titulari</c:v>
                </c:pt>
              </c:strCache>
            </c:strRef>
          </c:tx>
          <c:spPr>
            <a:solidFill>
              <a:schemeClr val="accent1"/>
            </a:solidFill>
            <a:ln>
              <a:noFill/>
            </a:ln>
            <a:effectLst/>
          </c:spPr>
          <c:invertIfNegative val="0"/>
          <c:cat>
            <c:strRef>
              <c:f>Munka2!$C$35:$C$39</c:f>
              <c:strCache>
                <c:ptCount val="5"/>
                <c:pt idx="0">
                  <c:v>Prof</c:v>
                </c:pt>
                <c:pt idx="1">
                  <c:v>Conf</c:v>
                </c:pt>
                <c:pt idx="2">
                  <c:v>Lector</c:v>
                </c:pt>
                <c:pt idx="3">
                  <c:v>Asist</c:v>
                </c:pt>
                <c:pt idx="4">
                  <c:v>Preparator</c:v>
                </c:pt>
              </c:strCache>
            </c:strRef>
          </c:cat>
          <c:val>
            <c:numRef>
              <c:f>Munka2!$D$35:$D$39</c:f>
              <c:numCache>
                <c:formatCode>General</c:formatCode>
                <c:ptCount val="5"/>
                <c:pt idx="0">
                  <c:v>28</c:v>
                </c:pt>
                <c:pt idx="1">
                  <c:v>65</c:v>
                </c:pt>
                <c:pt idx="2">
                  <c:v>98</c:v>
                </c:pt>
                <c:pt idx="3">
                  <c:v>20</c:v>
                </c:pt>
                <c:pt idx="4">
                  <c:v>0</c:v>
                </c:pt>
              </c:numCache>
            </c:numRef>
          </c:val>
          <c:extLst>
            <c:ext xmlns:c16="http://schemas.microsoft.com/office/drawing/2014/chart" uri="{C3380CC4-5D6E-409C-BE32-E72D297353CC}">
              <c16:uniqueId val="{00000000-F6E1-4E07-848E-4BCBF95A9763}"/>
            </c:ext>
          </c:extLst>
        </c:ser>
        <c:ser>
          <c:idx val="2"/>
          <c:order val="1"/>
          <c:tx>
            <c:strRef>
              <c:f>Munka2!$F$34</c:f>
              <c:strCache>
                <c:ptCount val="1"/>
                <c:pt idx="0">
                  <c:v>Total</c:v>
                </c:pt>
              </c:strCache>
            </c:strRef>
          </c:tx>
          <c:spPr>
            <a:solidFill>
              <a:schemeClr val="accent3"/>
            </a:solidFill>
            <a:ln>
              <a:noFill/>
            </a:ln>
            <a:effectLst/>
          </c:spPr>
          <c:invertIfNegative val="0"/>
          <c:cat>
            <c:strRef>
              <c:f>Munka2!$C$35:$C$39</c:f>
              <c:strCache>
                <c:ptCount val="5"/>
                <c:pt idx="0">
                  <c:v>Prof</c:v>
                </c:pt>
                <c:pt idx="1">
                  <c:v>Conf</c:v>
                </c:pt>
                <c:pt idx="2">
                  <c:v>Lector</c:v>
                </c:pt>
                <c:pt idx="3">
                  <c:v>Asist</c:v>
                </c:pt>
                <c:pt idx="4">
                  <c:v>Preparator</c:v>
                </c:pt>
              </c:strCache>
            </c:strRef>
          </c:cat>
          <c:val>
            <c:numRef>
              <c:f>Munka2!$F$35:$F$39</c:f>
              <c:numCache>
                <c:formatCode>General</c:formatCode>
                <c:ptCount val="5"/>
                <c:pt idx="0">
                  <c:v>66</c:v>
                </c:pt>
                <c:pt idx="1">
                  <c:v>141</c:v>
                </c:pt>
                <c:pt idx="2">
                  <c:v>144</c:v>
                </c:pt>
                <c:pt idx="3">
                  <c:v>75</c:v>
                </c:pt>
                <c:pt idx="4">
                  <c:v>0</c:v>
                </c:pt>
              </c:numCache>
            </c:numRef>
          </c:val>
          <c:extLst>
            <c:ext xmlns:c16="http://schemas.microsoft.com/office/drawing/2014/chart" uri="{C3380CC4-5D6E-409C-BE32-E72D297353CC}">
              <c16:uniqueId val="{00000001-F6E1-4E07-848E-4BCBF95A9763}"/>
            </c:ext>
          </c:extLst>
        </c:ser>
        <c:ser>
          <c:idx val="3"/>
          <c:order val="2"/>
          <c:tx>
            <c:strRef>
              <c:f>Munka2!$G$34</c:f>
              <c:strCache>
                <c:ptCount val="1"/>
                <c:pt idx="0">
                  <c:v>%</c:v>
                </c:pt>
              </c:strCache>
            </c:strRef>
          </c:tx>
          <c:spPr>
            <a:solidFill>
              <a:schemeClr val="accent4"/>
            </a:solidFill>
            <a:ln>
              <a:noFill/>
            </a:ln>
            <a:effectLst/>
          </c:spPr>
          <c:invertIfNegative val="0"/>
          <c:cat>
            <c:strRef>
              <c:f>Munka2!$C$35:$C$39</c:f>
              <c:strCache>
                <c:ptCount val="5"/>
                <c:pt idx="0">
                  <c:v>Prof</c:v>
                </c:pt>
                <c:pt idx="1">
                  <c:v>Conf</c:v>
                </c:pt>
                <c:pt idx="2">
                  <c:v>Lector</c:v>
                </c:pt>
                <c:pt idx="3">
                  <c:v>Asist</c:v>
                </c:pt>
                <c:pt idx="4">
                  <c:v>Preparator</c:v>
                </c:pt>
              </c:strCache>
            </c:strRef>
          </c:cat>
          <c:val>
            <c:numRef>
              <c:f>Munka2!$G$35:$G$39</c:f>
              <c:numCache>
                <c:formatCode>0.00%</c:formatCode>
                <c:ptCount val="5"/>
                <c:pt idx="0">
                  <c:v>0.15492957746478872</c:v>
                </c:pt>
                <c:pt idx="1">
                  <c:v>0.33098591549295775</c:v>
                </c:pt>
                <c:pt idx="2">
                  <c:v>0.3380281690140845</c:v>
                </c:pt>
                <c:pt idx="3">
                  <c:v>0.176056338028169</c:v>
                </c:pt>
                <c:pt idx="4">
                  <c:v>0</c:v>
                </c:pt>
              </c:numCache>
            </c:numRef>
          </c:val>
          <c:extLst>
            <c:ext xmlns:c16="http://schemas.microsoft.com/office/drawing/2014/chart" uri="{C3380CC4-5D6E-409C-BE32-E72D297353CC}">
              <c16:uniqueId val="{00000002-F6E1-4E07-848E-4BCBF95A9763}"/>
            </c:ext>
          </c:extLst>
        </c:ser>
        <c:dLbls>
          <c:showLegendKey val="0"/>
          <c:showVal val="0"/>
          <c:showCatName val="0"/>
          <c:showSerName val="0"/>
          <c:showPercent val="0"/>
          <c:showBubbleSize val="0"/>
        </c:dLbls>
        <c:gapWidth val="219"/>
        <c:axId val="83142912"/>
        <c:axId val="83144704"/>
      </c:barChart>
      <c:catAx>
        <c:axId val="831429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144704"/>
        <c:crosses val="autoZero"/>
        <c:auto val="1"/>
        <c:lblAlgn val="ctr"/>
        <c:lblOffset val="100"/>
        <c:noMultiLvlLbl val="0"/>
      </c:catAx>
      <c:valAx>
        <c:axId val="8314470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142912"/>
        <c:crosses val="autoZero"/>
        <c:crossBetween val="between"/>
      </c:valAx>
      <c:spPr>
        <a:noFill/>
        <a:ln>
          <a:noFill/>
        </a:ln>
        <a:effectLst/>
      </c:spPr>
    </c:plotArea>
    <c:legend>
      <c:legendPos val="b"/>
      <c:legendEntry>
        <c:idx val="2"/>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Numărul</a:t>
            </a:r>
            <a:r>
              <a:rPr lang="hu-HU" baseline="0"/>
              <a:t> total posturi și posturile ocupate</a:t>
            </a:r>
            <a:endParaRPr lang="en-US"/>
          </a:p>
        </c:rich>
      </c:tx>
      <c:layout/>
      <c:overlay val="0"/>
      <c:spPr>
        <a:noFill/>
        <a:ln>
          <a:noFill/>
        </a:ln>
        <a:effectLst/>
      </c:spPr>
    </c:title>
    <c:autoTitleDeleted val="0"/>
    <c:plotArea>
      <c:layout/>
      <c:barChart>
        <c:barDir val="col"/>
        <c:grouping val="clustered"/>
        <c:varyColors val="0"/>
        <c:ser>
          <c:idx val="0"/>
          <c:order val="0"/>
          <c:tx>
            <c:strRef>
              <c:f>Munka4!$C$36</c:f>
              <c:strCache>
                <c:ptCount val="1"/>
                <c:pt idx="0">
                  <c:v>Total posturi</c:v>
                </c:pt>
              </c:strCache>
            </c:strRef>
          </c:tx>
          <c:spPr>
            <a:solidFill>
              <a:schemeClr val="accent1"/>
            </a:solidFill>
            <a:ln>
              <a:noFill/>
            </a:ln>
            <a:effectLst/>
          </c:spPr>
          <c:invertIfNegative val="0"/>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Munka4!$C$37:$C$53</c:f>
              <c:numCache>
                <c:formatCode>General</c:formatCode>
                <c:ptCount val="17"/>
                <c:pt idx="0">
                  <c:v>15</c:v>
                </c:pt>
                <c:pt idx="1">
                  <c:v>16</c:v>
                </c:pt>
                <c:pt idx="2">
                  <c:v>22</c:v>
                </c:pt>
                <c:pt idx="3">
                  <c:v>12</c:v>
                </c:pt>
                <c:pt idx="4">
                  <c:v>27</c:v>
                </c:pt>
                <c:pt idx="5">
                  <c:v>22</c:v>
                </c:pt>
                <c:pt idx="6">
                  <c:v>23</c:v>
                </c:pt>
                <c:pt idx="7">
                  <c:v>29</c:v>
                </c:pt>
                <c:pt idx="8">
                  <c:v>15</c:v>
                </c:pt>
                <c:pt idx="9">
                  <c:v>30</c:v>
                </c:pt>
                <c:pt idx="10">
                  <c:v>21</c:v>
                </c:pt>
                <c:pt idx="11">
                  <c:v>30</c:v>
                </c:pt>
                <c:pt idx="12">
                  <c:v>21</c:v>
                </c:pt>
                <c:pt idx="13">
                  <c:v>22</c:v>
                </c:pt>
                <c:pt idx="14">
                  <c:v>31</c:v>
                </c:pt>
                <c:pt idx="15">
                  <c:v>24</c:v>
                </c:pt>
                <c:pt idx="16">
                  <c:v>45</c:v>
                </c:pt>
              </c:numCache>
            </c:numRef>
          </c:val>
          <c:extLst>
            <c:ext xmlns:c16="http://schemas.microsoft.com/office/drawing/2014/chart" uri="{C3380CC4-5D6E-409C-BE32-E72D297353CC}">
              <c16:uniqueId val="{00000000-A695-4C9E-A4ED-593E60CB2056}"/>
            </c:ext>
          </c:extLst>
        </c:ser>
        <c:ser>
          <c:idx val="1"/>
          <c:order val="1"/>
          <c:tx>
            <c:strRef>
              <c:f>Munka4!$D$36</c:f>
              <c:strCache>
                <c:ptCount val="1"/>
                <c:pt idx="0">
                  <c:v>Total posturi ocupate</c:v>
                </c:pt>
              </c:strCache>
            </c:strRef>
          </c:tx>
          <c:spPr>
            <a:solidFill>
              <a:schemeClr val="accent2"/>
            </a:solidFill>
            <a:ln>
              <a:noFill/>
            </a:ln>
            <a:effectLst/>
          </c:spPr>
          <c:invertIfNegative val="0"/>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Munka4!$D$37:$D$53</c:f>
              <c:numCache>
                <c:formatCode>General</c:formatCode>
                <c:ptCount val="17"/>
                <c:pt idx="0">
                  <c:v>9</c:v>
                </c:pt>
                <c:pt idx="1">
                  <c:v>11</c:v>
                </c:pt>
                <c:pt idx="2">
                  <c:v>13</c:v>
                </c:pt>
                <c:pt idx="3">
                  <c:v>7</c:v>
                </c:pt>
                <c:pt idx="4">
                  <c:v>15</c:v>
                </c:pt>
                <c:pt idx="5">
                  <c:v>10</c:v>
                </c:pt>
                <c:pt idx="6">
                  <c:v>11</c:v>
                </c:pt>
                <c:pt idx="7">
                  <c:v>14</c:v>
                </c:pt>
                <c:pt idx="8">
                  <c:v>9</c:v>
                </c:pt>
                <c:pt idx="9">
                  <c:v>16</c:v>
                </c:pt>
                <c:pt idx="10">
                  <c:v>12</c:v>
                </c:pt>
                <c:pt idx="11">
                  <c:v>20</c:v>
                </c:pt>
                <c:pt idx="12">
                  <c:v>12</c:v>
                </c:pt>
                <c:pt idx="13">
                  <c:v>11</c:v>
                </c:pt>
                <c:pt idx="14">
                  <c:v>21</c:v>
                </c:pt>
                <c:pt idx="15">
                  <c:v>13</c:v>
                </c:pt>
                <c:pt idx="16">
                  <c:v>15</c:v>
                </c:pt>
              </c:numCache>
            </c:numRef>
          </c:val>
          <c:extLst>
            <c:ext xmlns:c16="http://schemas.microsoft.com/office/drawing/2014/chart" uri="{C3380CC4-5D6E-409C-BE32-E72D297353CC}">
              <c16:uniqueId val="{00000001-A695-4C9E-A4ED-593E60CB2056}"/>
            </c:ext>
          </c:extLst>
        </c:ser>
        <c:dLbls>
          <c:showLegendKey val="0"/>
          <c:showVal val="0"/>
          <c:showCatName val="0"/>
          <c:showSerName val="0"/>
          <c:showPercent val="0"/>
          <c:showBubbleSize val="0"/>
        </c:dLbls>
        <c:gapWidth val="219"/>
        <c:overlap val="-27"/>
        <c:axId val="80995456"/>
        <c:axId val="80996992"/>
      </c:barChart>
      <c:lineChart>
        <c:grouping val="standard"/>
        <c:varyColors val="0"/>
        <c:ser>
          <c:idx val="2"/>
          <c:order val="2"/>
          <c:tx>
            <c:strRef>
              <c:f>Munka4!$E$36</c:f>
              <c:strCache>
                <c:ptCount val="1"/>
                <c:pt idx="0">
                  <c:v>Procent</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Munka4!$E$37:$E$53</c:f>
              <c:numCache>
                <c:formatCode>0.00%</c:formatCode>
                <c:ptCount val="17"/>
                <c:pt idx="0">
                  <c:v>0.6</c:v>
                </c:pt>
                <c:pt idx="1">
                  <c:v>0.6875</c:v>
                </c:pt>
                <c:pt idx="2">
                  <c:v>0.59090909090909094</c:v>
                </c:pt>
                <c:pt idx="3">
                  <c:v>0.58333333333333337</c:v>
                </c:pt>
                <c:pt idx="4">
                  <c:v>0.55555555555555558</c:v>
                </c:pt>
                <c:pt idx="5">
                  <c:v>0.45454545454545453</c:v>
                </c:pt>
                <c:pt idx="6">
                  <c:v>0.47826086956521741</c:v>
                </c:pt>
                <c:pt idx="7">
                  <c:v>0.48275862068965519</c:v>
                </c:pt>
                <c:pt idx="8">
                  <c:v>0.6</c:v>
                </c:pt>
                <c:pt idx="9">
                  <c:v>0.53333333333333333</c:v>
                </c:pt>
                <c:pt idx="10">
                  <c:v>0.5714285714285714</c:v>
                </c:pt>
                <c:pt idx="11">
                  <c:v>0.66666666666666663</c:v>
                </c:pt>
                <c:pt idx="12">
                  <c:v>0.5714285714285714</c:v>
                </c:pt>
                <c:pt idx="13">
                  <c:v>0.5</c:v>
                </c:pt>
                <c:pt idx="14">
                  <c:v>0.67741935483870963</c:v>
                </c:pt>
                <c:pt idx="15">
                  <c:v>0.54166666666666663</c:v>
                </c:pt>
                <c:pt idx="16">
                  <c:v>0.33333333333333331</c:v>
                </c:pt>
              </c:numCache>
            </c:numRef>
          </c:val>
          <c:smooth val="0"/>
          <c:extLst>
            <c:ext xmlns:c16="http://schemas.microsoft.com/office/drawing/2014/chart" uri="{C3380CC4-5D6E-409C-BE32-E72D297353CC}">
              <c16:uniqueId val="{00000002-A695-4C9E-A4ED-593E60CB2056}"/>
            </c:ext>
          </c:extLst>
        </c:ser>
        <c:ser>
          <c:idx val="3"/>
          <c:order val="3"/>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[1]Munka4!$C$7</c:f>
              <c:numCache>
                <c:formatCode>General</c:formatCode>
                <c:ptCount val="1"/>
                <c:pt idx="0">
                  <c:v>4</c:v>
                </c:pt>
              </c:numCache>
            </c:numRef>
          </c:val>
          <c:smooth val="0"/>
          <c:extLst>
            <c:ext xmlns:c16="http://schemas.microsoft.com/office/drawing/2014/chart" uri="{C3380CC4-5D6E-409C-BE32-E72D297353CC}">
              <c16:uniqueId val="{00000000-624C-4A9C-826D-E70B53E3F6DD}"/>
            </c:ext>
          </c:extLst>
        </c:ser>
        <c:ser>
          <c:idx val="4"/>
          <c:order val="4"/>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[1]Munka4!$D$7</c:f>
              <c:numCache>
                <c:formatCode>General</c:formatCode>
                <c:ptCount val="1"/>
                <c:pt idx="0">
                  <c:v>1</c:v>
                </c:pt>
              </c:numCache>
            </c:numRef>
          </c:val>
          <c:smooth val="0"/>
          <c:extLst>
            <c:ext xmlns:c16="http://schemas.microsoft.com/office/drawing/2014/chart" uri="{C3380CC4-5D6E-409C-BE32-E72D297353CC}">
              <c16:uniqueId val="{00000001-624C-4A9C-826D-E70B53E3F6DD}"/>
            </c:ext>
          </c:extLst>
        </c:ser>
        <c:ser>
          <c:idx val="5"/>
          <c:order val="5"/>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[1]Munka4!$E$7</c:f>
              <c:numCache>
                <c:formatCode>General</c:formatCode>
                <c:ptCount val="1"/>
                <c:pt idx="0">
                  <c:v>3</c:v>
                </c:pt>
              </c:numCache>
            </c:numRef>
          </c:val>
          <c:smooth val="0"/>
          <c:extLst>
            <c:ext xmlns:c16="http://schemas.microsoft.com/office/drawing/2014/chart" uri="{C3380CC4-5D6E-409C-BE32-E72D297353CC}">
              <c16:uniqueId val="{00000002-624C-4A9C-826D-E70B53E3F6DD}"/>
            </c:ext>
          </c:extLst>
        </c:ser>
        <c:ser>
          <c:idx val="6"/>
          <c:order val="6"/>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[1]Munka4!$F$7</c:f>
              <c:numCache>
                <c:formatCode>General</c:formatCode>
                <c:ptCount val="1"/>
                <c:pt idx="0">
                  <c:v>11</c:v>
                </c:pt>
              </c:numCache>
            </c:numRef>
          </c:val>
          <c:smooth val="0"/>
          <c:extLst>
            <c:ext xmlns:c16="http://schemas.microsoft.com/office/drawing/2014/chart" uri="{C3380CC4-5D6E-409C-BE32-E72D297353CC}">
              <c16:uniqueId val="{00000003-624C-4A9C-826D-E70B53E3F6DD}"/>
            </c:ext>
          </c:extLst>
        </c:ser>
        <c:ser>
          <c:idx val="7"/>
          <c:order val="7"/>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[1]Munka4!$G$7</c:f>
              <c:numCache>
                <c:formatCode>General</c:formatCode>
                <c:ptCount val="1"/>
                <c:pt idx="0">
                  <c:v>3</c:v>
                </c:pt>
              </c:numCache>
            </c:numRef>
          </c:val>
          <c:smooth val="0"/>
          <c:extLst>
            <c:ext xmlns:c16="http://schemas.microsoft.com/office/drawing/2014/chart" uri="{C3380CC4-5D6E-409C-BE32-E72D297353CC}">
              <c16:uniqueId val="{00000004-624C-4A9C-826D-E70B53E3F6DD}"/>
            </c:ext>
          </c:extLst>
        </c:ser>
        <c:ser>
          <c:idx val="8"/>
          <c:order val="8"/>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[1]Munka4!$H$7</c:f>
              <c:numCache>
                <c:formatCode>General</c:formatCode>
                <c:ptCount val="1"/>
                <c:pt idx="0">
                  <c:v>8</c:v>
                </c:pt>
              </c:numCache>
            </c:numRef>
          </c:val>
          <c:smooth val="0"/>
          <c:extLst>
            <c:ext xmlns:c16="http://schemas.microsoft.com/office/drawing/2014/chart" uri="{C3380CC4-5D6E-409C-BE32-E72D297353CC}">
              <c16:uniqueId val="{00000005-624C-4A9C-826D-E70B53E3F6DD}"/>
            </c:ext>
          </c:extLst>
        </c:ser>
        <c:ser>
          <c:idx val="9"/>
          <c:order val="9"/>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[1]Munka4!$I$7</c:f>
              <c:numCache>
                <c:formatCode>General</c:formatCode>
                <c:ptCount val="1"/>
                <c:pt idx="0">
                  <c:v>25</c:v>
                </c:pt>
              </c:numCache>
            </c:numRef>
          </c:val>
          <c:smooth val="0"/>
          <c:extLst>
            <c:ext xmlns:c16="http://schemas.microsoft.com/office/drawing/2014/chart" uri="{C3380CC4-5D6E-409C-BE32-E72D297353CC}">
              <c16:uniqueId val="{00000006-624C-4A9C-826D-E70B53E3F6DD}"/>
            </c:ext>
          </c:extLst>
        </c:ser>
        <c:ser>
          <c:idx val="10"/>
          <c:order val="10"/>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[1]Munka4!$J$7</c:f>
              <c:numCache>
                <c:formatCode>General</c:formatCode>
                <c:ptCount val="1"/>
                <c:pt idx="0">
                  <c:v>11</c:v>
                </c:pt>
              </c:numCache>
            </c:numRef>
          </c:val>
          <c:smooth val="0"/>
          <c:extLst>
            <c:ext xmlns:c16="http://schemas.microsoft.com/office/drawing/2014/chart" uri="{C3380CC4-5D6E-409C-BE32-E72D297353CC}">
              <c16:uniqueId val="{00000007-624C-4A9C-826D-E70B53E3F6DD}"/>
            </c:ext>
          </c:extLst>
        </c:ser>
        <c:ser>
          <c:idx val="11"/>
          <c:order val="11"/>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[1]Munka4!$K$7</c:f>
              <c:numCache>
                <c:formatCode>General</c:formatCode>
                <c:ptCount val="1"/>
                <c:pt idx="0">
                  <c:v>14</c:v>
                </c:pt>
              </c:numCache>
            </c:numRef>
          </c:val>
          <c:smooth val="0"/>
          <c:extLst>
            <c:ext xmlns:c16="http://schemas.microsoft.com/office/drawing/2014/chart" uri="{C3380CC4-5D6E-409C-BE32-E72D297353CC}">
              <c16:uniqueId val="{00000008-624C-4A9C-826D-E70B53E3F6DD}"/>
            </c:ext>
          </c:extLst>
        </c:ser>
        <c:ser>
          <c:idx val="12"/>
          <c:order val="12"/>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[1]Munka4!$L$7</c:f>
              <c:numCache>
                <c:formatCode>General</c:formatCode>
                <c:ptCount val="1"/>
                <c:pt idx="0">
                  <c:v>5</c:v>
                </c:pt>
              </c:numCache>
            </c:numRef>
          </c:val>
          <c:smooth val="0"/>
          <c:extLst>
            <c:ext xmlns:c16="http://schemas.microsoft.com/office/drawing/2014/chart" uri="{C3380CC4-5D6E-409C-BE32-E72D297353CC}">
              <c16:uniqueId val="{00000009-624C-4A9C-826D-E70B53E3F6DD}"/>
            </c:ext>
          </c:extLst>
        </c:ser>
        <c:ser>
          <c:idx val="13"/>
          <c:order val="13"/>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[1]Munka4!$M$7</c:f>
              <c:numCache>
                <c:formatCode>General</c:formatCode>
                <c:ptCount val="1"/>
                <c:pt idx="0">
                  <c:v>0</c:v>
                </c:pt>
              </c:numCache>
            </c:numRef>
          </c:val>
          <c:smooth val="0"/>
          <c:extLst>
            <c:ext xmlns:c16="http://schemas.microsoft.com/office/drawing/2014/chart" uri="{C3380CC4-5D6E-409C-BE32-E72D297353CC}">
              <c16:uniqueId val="{0000000A-624C-4A9C-826D-E70B53E3F6DD}"/>
            </c:ext>
          </c:extLst>
        </c:ser>
        <c:ser>
          <c:idx val="14"/>
          <c:order val="14"/>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[1]Munka4!$N$7</c:f>
              <c:numCache>
                <c:formatCode>General</c:formatCode>
                <c:ptCount val="1"/>
                <c:pt idx="0">
                  <c:v>5</c:v>
                </c:pt>
              </c:numCache>
            </c:numRef>
          </c:val>
          <c:smooth val="0"/>
          <c:extLst>
            <c:ext xmlns:c16="http://schemas.microsoft.com/office/drawing/2014/chart" uri="{C3380CC4-5D6E-409C-BE32-E72D297353CC}">
              <c16:uniqueId val="{0000000B-624C-4A9C-826D-E70B53E3F6DD}"/>
            </c:ext>
          </c:extLst>
        </c:ser>
        <c:ser>
          <c:idx val="15"/>
          <c:order val="15"/>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[1]Munka4!$O$7</c:f>
              <c:numCache>
                <c:formatCode>General</c:formatCode>
                <c:ptCount val="1"/>
                <c:pt idx="0">
                  <c:v>45</c:v>
                </c:pt>
              </c:numCache>
            </c:numRef>
          </c:val>
          <c:smooth val="0"/>
          <c:extLst>
            <c:ext xmlns:c16="http://schemas.microsoft.com/office/drawing/2014/chart" uri="{C3380CC4-5D6E-409C-BE32-E72D297353CC}">
              <c16:uniqueId val="{0000000C-624C-4A9C-826D-E70B53E3F6DD}"/>
            </c:ext>
          </c:extLst>
        </c:ser>
        <c:ser>
          <c:idx val="16"/>
          <c:order val="16"/>
          <c:marker>
            <c:symbol val="none"/>
          </c:marker>
          <c:cat>
            <c:strRef>
              <c:extLst>
                <c:ext xmlns:c15="http://schemas.microsoft.com/office/drawing/2012/chart" uri="{02D57815-91ED-43cb-92C2-25804820EDAC}">
                  <c15:fullRef>
                    <c15:sqref>Munka4!$A$37:$B$53</c15:sqref>
                  </c15:fullRef>
                  <c15:levelRef>
                    <c15:sqref>Munka4!$B$37:$B$53</c15:sqref>
                  </c15:levelRef>
                </c:ext>
              </c:extLst>
              <c:f>Munka4!$B$37:$B$53</c:f>
              <c:strCache>
                <c:ptCount val="17"/>
                <c:pt idx="0">
                  <c:v>Studii Europene </c:v>
                </c:pt>
                <c:pt idx="1">
                  <c:v>Științe Juridice </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strCache>
            </c:strRef>
          </c:cat>
          <c:val>
            <c:numRef>
              <c:f>[1]Munka4!$P$7</c:f>
              <c:numCache>
                <c:formatCode>General</c:formatCode>
                <c:ptCount val="1"/>
                <c:pt idx="0">
                  <c:v>15</c:v>
                </c:pt>
              </c:numCache>
            </c:numRef>
          </c:val>
          <c:smooth val="0"/>
          <c:extLst>
            <c:ext xmlns:c16="http://schemas.microsoft.com/office/drawing/2014/chart" uri="{C3380CC4-5D6E-409C-BE32-E72D297353CC}">
              <c16:uniqueId val="{0000000D-624C-4A9C-826D-E70B53E3F6DD}"/>
            </c:ext>
          </c:extLst>
        </c:ser>
        <c:dLbls>
          <c:showLegendKey val="0"/>
          <c:showVal val="0"/>
          <c:showCatName val="0"/>
          <c:showSerName val="0"/>
          <c:showPercent val="0"/>
          <c:showBubbleSize val="0"/>
        </c:dLbls>
        <c:marker val="1"/>
        <c:smooth val="0"/>
        <c:axId val="89151360"/>
        <c:axId val="89149824"/>
      </c:lineChart>
      <c:catAx>
        <c:axId val="8099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996992"/>
        <c:crosses val="autoZero"/>
        <c:auto val="1"/>
        <c:lblAlgn val="ctr"/>
        <c:lblOffset val="100"/>
        <c:noMultiLvlLbl val="0"/>
      </c:catAx>
      <c:valAx>
        <c:axId val="80996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995456"/>
        <c:crosses val="autoZero"/>
        <c:crossBetween val="between"/>
      </c:valAx>
      <c:valAx>
        <c:axId val="891498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151360"/>
        <c:crosses val="max"/>
        <c:crossBetween val="between"/>
      </c:valAx>
      <c:catAx>
        <c:axId val="89151360"/>
        <c:scaling>
          <c:orientation val="minMax"/>
        </c:scaling>
        <c:delete val="1"/>
        <c:axPos val="b"/>
        <c:numFmt formatCode="General" sourceLinked="1"/>
        <c:majorTickMark val="out"/>
        <c:minorTickMark val="none"/>
        <c:tickLblPos val="nextTo"/>
        <c:crossAx val="89149824"/>
        <c:crosses val="autoZero"/>
        <c:auto val="1"/>
        <c:lblAlgn val="ctr"/>
        <c:lblOffset val="100"/>
        <c:noMultiLvlLbl val="0"/>
      </c:cat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Munka6!$C$8:$C$25</c:f>
              <c:strCache>
                <c:ptCount val="18"/>
                <c:pt idx="0">
                  <c:v>Studii Europene</c:v>
                </c:pt>
                <c:pt idx="1">
                  <c:v>Şt. Juridice</c:v>
                </c:pt>
                <c:pt idx="2">
                  <c:v>Media</c:v>
                </c:pt>
                <c:pt idx="3">
                  <c:v>Ştiinţa Mediului</c:v>
                </c:pt>
                <c:pt idx="4">
                  <c:v>Ştiinţa Afacerilor</c:v>
                </c:pt>
                <c:pt idx="5">
                  <c:v>Ştiinţe Economice</c:v>
                </c:pt>
                <c:pt idx="6">
                  <c:v>Ştiinţe  Sociale</c:v>
                </c:pt>
                <c:pt idx="7">
                  <c:v>Ştiinţe Umane</c:v>
                </c:pt>
                <c:pt idx="8">
                  <c:v>Ştiinţe  Alimentare </c:v>
                </c:pt>
                <c:pt idx="9">
                  <c:v>Bioinginerie</c:v>
                </c:pt>
                <c:pt idx="10">
                  <c:v>Inginerie Mecanică</c:v>
                </c:pt>
                <c:pt idx="11">
                  <c:v>Inginerie Electrică</c:v>
                </c:pt>
                <c:pt idx="12">
                  <c:v>Științe Sociale Aplicate</c:v>
                </c:pt>
                <c:pt idx="13">
                  <c:v>Lingvistică Aplicată</c:v>
                </c:pt>
                <c:pt idx="14">
                  <c:v>Horticultură</c:v>
                </c:pt>
                <c:pt idx="15">
                  <c:v>Matematică-Informatică</c:v>
                </c:pt>
                <c:pt idx="16">
                  <c:v>Științe ale Vieții</c:v>
                </c:pt>
                <c:pt idx="17">
                  <c:v>DSPP</c:v>
                </c:pt>
              </c:strCache>
            </c:strRef>
          </c:cat>
          <c:val>
            <c:numRef>
              <c:f>Munka6!$N$8:$N$25</c:f>
              <c:numCache>
                <c:formatCode>0.00</c:formatCode>
                <c:ptCount val="18"/>
                <c:pt idx="0">
                  <c:v>44.444444444444443</c:v>
                </c:pt>
                <c:pt idx="1">
                  <c:v>47.890909090909084</c:v>
                </c:pt>
                <c:pt idx="2">
                  <c:v>47.692307692307693</c:v>
                </c:pt>
                <c:pt idx="3">
                  <c:v>50.285714285714285</c:v>
                </c:pt>
                <c:pt idx="4">
                  <c:v>47.06666666666667</c:v>
                </c:pt>
                <c:pt idx="5">
                  <c:v>50.898000000000003</c:v>
                </c:pt>
                <c:pt idx="6">
                  <c:v>49.281666666666666</c:v>
                </c:pt>
                <c:pt idx="7">
                  <c:v>49.645714285714284</c:v>
                </c:pt>
                <c:pt idx="8">
                  <c:v>48.089999999999996</c:v>
                </c:pt>
                <c:pt idx="9">
                  <c:v>45.875</c:v>
                </c:pt>
                <c:pt idx="10">
                  <c:v>52.916666666666664</c:v>
                </c:pt>
                <c:pt idx="11">
                  <c:v>53.6</c:v>
                </c:pt>
                <c:pt idx="12">
                  <c:v>46.580833333333338</c:v>
                </c:pt>
                <c:pt idx="13">
                  <c:v>51.18181818181818</c:v>
                </c:pt>
                <c:pt idx="14">
                  <c:v>47.618095238095236</c:v>
                </c:pt>
                <c:pt idx="15">
                  <c:v>48.95384615384615</c:v>
                </c:pt>
                <c:pt idx="16">
                  <c:v>0</c:v>
                </c:pt>
                <c:pt idx="17" formatCode="General">
                  <c:v>49.998000000000005</c:v>
                </c:pt>
              </c:numCache>
            </c:numRef>
          </c:val>
          <c:extLst>
            <c:ext xmlns:c16="http://schemas.microsoft.com/office/drawing/2014/chart" uri="{C3380CC4-5D6E-409C-BE32-E72D297353CC}">
              <c16:uniqueId val="{00000000-4D7C-4EA8-841F-BD4A6A52AABE}"/>
            </c:ext>
          </c:extLst>
        </c:ser>
        <c:dLbls>
          <c:showLegendKey val="0"/>
          <c:showVal val="0"/>
          <c:showCatName val="0"/>
          <c:showSerName val="0"/>
          <c:showPercent val="0"/>
          <c:showBubbleSize val="0"/>
        </c:dLbls>
        <c:gapWidth val="100"/>
        <c:overlap val="-24"/>
        <c:axId val="89111552"/>
        <c:axId val="88482944"/>
      </c:barChart>
      <c:catAx>
        <c:axId val="89111552"/>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Departamente</a:t>
                </a:r>
              </a:p>
            </c:rich>
          </c:tx>
          <c:layout/>
          <c:overlay val="0"/>
          <c:spPr>
            <a:noFill/>
            <a:ln>
              <a:noFill/>
            </a:ln>
            <a:effectLst/>
          </c:sp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88482944"/>
        <c:crosses val="autoZero"/>
        <c:auto val="1"/>
        <c:lblAlgn val="ctr"/>
        <c:lblOffset val="100"/>
        <c:noMultiLvlLbl val="0"/>
      </c:catAx>
      <c:valAx>
        <c:axId val="88482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vi-VN"/>
                  <a:t>Media de vârstă, ani</a:t>
                </a:r>
              </a:p>
            </c:rich>
          </c:tx>
          <c:layout/>
          <c:overlay val="0"/>
          <c:spPr>
            <a:noFill/>
            <a:ln>
              <a:noFill/>
            </a:ln>
            <a:effectLst/>
          </c:sp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8911155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4" l="0.70000000000000062" r="0.70000000000000062" t="0.75000000000000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ro-RO" sz="1400" b="0" i="0" u="none" strike="noStrike" baseline="0">
                <a:effectLst/>
              </a:rPr>
              <a:t>Situația cadrelor didactice pensionate </a:t>
            </a:r>
            <a:r>
              <a:rPr lang="ro-RO" sz="1400" b="0" i="0" baseline="0">
                <a:effectLst/>
              </a:rPr>
              <a:t>care desfășoară activități didactice în 2024/2025</a:t>
            </a:r>
            <a:endParaRPr lang="en-US" sz="1100" b="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rich>
      </c:tx>
      <c:layout>
        <c:manualLayout>
          <c:xMode val="edge"/>
          <c:yMode val="edge"/>
          <c:x val="0.10881232034761608"/>
          <c:y val="8.6777894228233926E-2"/>
        </c:manualLayout>
      </c:layout>
      <c:overlay val="0"/>
      <c:spPr>
        <a:noFill/>
        <a:ln>
          <a:noFill/>
        </a:ln>
        <a:effectLst/>
      </c:spPr>
    </c:title>
    <c:autoTitleDeleted val="0"/>
    <c:plotArea>
      <c:layout>
        <c:manualLayout>
          <c:layoutTarget val="inner"/>
          <c:xMode val="edge"/>
          <c:yMode val="edge"/>
          <c:x val="4.3061999102060614E-2"/>
          <c:y val="0.21824119992712993"/>
          <c:w val="0.9417597115341364"/>
          <c:h val="0.70214718267591669"/>
        </c:manualLayout>
      </c:layout>
      <c:barChart>
        <c:barDir val="col"/>
        <c:grouping val="clustered"/>
        <c:varyColors val="0"/>
        <c:ser>
          <c:idx val="0"/>
          <c:order val="0"/>
          <c:tx>
            <c:strRef>
              <c:f>Munka7!$B$32</c:f>
              <c:strCache>
                <c:ptCount val="1"/>
                <c:pt idx="0">
                  <c:v>prof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Munka7!$A$33:$A$38</c:f>
              <c:strCache>
                <c:ptCount val="6"/>
                <c:pt idx="0">
                  <c:v>FSA</c:v>
                </c:pt>
                <c:pt idx="1">
                  <c:v>FSESUI</c:v>
                </c:pt>
                <c:pt idx="2">
                  <c:v>FSTU</c:v>
                </c:pt>
                <c:pt idx="3">
                  <c:v>FSVS</c:v>
                </c:pt>
                <c:pt idx="4">
                  <c:v>DSPP</c:v>
                </c:pt>
                <c:pt idx="5">
                  <c:v>Universitate</c:v>
                </c:pt>
              </c:strCache>
            </c:strRef>
          </c:cat>
          <c:val>
            <c:numRef>
              <c:f>Munka7!$B$33:$B$38</c:f>
              <c:numCache>
                <c:formatCode>General</c:formatCode>
                <c:ptCount val="6"/>
                <c:pt idx="0">
                  <c:v>1</c:v>
                </c:pt>
                <c:pt idx="1">
                  <c:v>6</c:v>
                </c:pt>
                <c:pt idx="2">
                  <c:v>5</c:v>
                </c:pt>
                <c:pt idx="3">
                  <c:v>1</c:v>
                </c:pt>
                <c:pt idx="4">
                  <c:v>0</c:v>
                </c:pt>
                <c:pt idx="5">
                  <c:v>13</c:v>
                </c:pt>
              </c:numCache>
            </c:numRef>
          </c:val>
          <c:extLst>
            <c:ext xmlns:c16="http://schemas.microsoft.com/office/drawing/2014/chart" uri="{C3380CC4-5D6E-409C-BE32-E72D297353CC}">
              <c16:uniqueId val="{00000000-D077-4188-995C-EA6539597635}"/>
            </c:ext>
          </c:extLst>
        </c:ser>
        <c:ser>
          <c:idx val="1"/>
          <c:order val="1"/>
          <c:tx>
            <c:strRef>
              <c:f>Munka7!$C$32</c:f>
              <c:strCache>
                <c:ptCount val="1"/>
                <c:pt idx="0">
                  <c:v>conf</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Munka7!$A$33:$A$38</c:f>
              <c:strCache>
                <c:ptCount val="6"/>
                <c:pt idx="0">
                  <c:v>FSA</c:v>
                </c:pt>
                <c:pt idx="1">
                  <c:v>FSESUI</c:v>
                </c:pt>
                <c:pt idx="2">
                  <c:v>FSTU</c:v>
                </c:pt>
                <c:pt idx="3">
                  <c:v>FSVS</c:v>
                </c:pt>
                <c:pt idx="4">
                  <c:v>DSPP</c:v>
                </c:pt>
                <c:pt idx="5">
                  <c:v>Universitate</c:v>
                </c:pt>
              </c:strCache>
            </c:strRef>
          </c:cat>
          <c:val>
            <c:numRef>
              <c:f>Munka7!$C$33:$C$38</c:f>
              <c:numCache>
                <c:formatCode>General</c:formatCode>
                <c:ptCount val="6"/>
                <c:pt idx="0">
                  <c:v>0</c:v>
                </c:pt>
                <c:pt idx="1">
                  <c:v>1</c:v>
                </c:pt>
                <c:pt idx="2">
                  <c:v>1</c:v>
                </c:pt>
                <c:pt idx="3">
                  <c:v>0</c:v>
                </c:pt>
                <c:pt idx="4">
                  <c:v>1</c:v>
                </c:pt>
                <c:pt idx="5">
                  <c:v>3</c:v>
                </c:pt>
              </c:numCache>
            </c:numRef>
          </c:val>
          <c:extLst>
            <c:ext xmlns:c16="http://schemas.microsoft.com/office/drawing/2014/chart" uri="{C3380CC4-5D6E-409C-BE32-E72D297353CC}">
              <c16:uniqueId val="{00000001-D077-4188-995C-EA6539597635}"/>
            </c:ext>
          </c:extLst>
        </c:ser>
        <c:ser>
          <c:idx val="2"/>
          <c:order val="2"/>
          <c:tx>
            <c:strRef>
              <c:f>Munka7!$D$32</c:f>
              <c:strCache>
                <c:ptCount val="1"/>
                <c:pt idx="0">
                  <c:v>lector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Munka7!$A$33:$A$38</c:f>
              <c:strCache>
                <c:ptCount val="6"/>
                <c:pt idx="0">
                  <c:v>FSA</c:v>
                </c:pt>
                <c:pt idx="1">
                  <c:v>FSESUI</c:v>
                </c:pt>
                <c:pt idx="2">
                  <c:v>FSTU</c:v>
                </c:pt>
                <c:pt idx="3">
                  <c:v>FSVS</c:v>
                </c:pt>
                <c:pt idx="4">
                  <c:v>DSPP</c:v>
                </c:pt>
                <c:pt idx="5">
                  <c:v>Universitate</c:v>
                </c:pt>
              </c:strCache>
            </c:strRef>
          </c:cat>
          <c:val>
            <c:numRef>
              <c:f>Munka7!$D$33:$D$38</c:f>
              <c:numCache>
                <c:formatCode>General</c:formatCode>
                <c:ptCount val="6"/>
                <c:pt idx="0">
                  <c:v>0</c:v>
                </c:pt>
                <c:pt idx="1">
                  <c:v>1</c:v>
                </c:pt>
                <c:pt idx="2">
                  <c:v>1</c:v>
                </c:pt>
                <c:pt idx="3">
                  <c:v>0</c:v>
                </c:pt>
                <c:pt idx="4">
                  <c:v>0</c:v>
                </c:pt>
                <c:pt idx="5">
                  <c:v>2</c:v>
                </c:pt>
              </c:numCache>
            </c:numRef>
          </c:val>
          <c:extLst>
            <c:ext xmlns:c16="http://schemas.microsoft.com/office/drawing/2014/chart" uri="{C3380CC4-5D6E-409C-BE32-E72D297353CC}">
              <c16:uniqueId val="{00000002-D077-4188-995C-EA6539597635}"/>
            </c:ext>
          </c:extLst>
        </c:ser>
        <c:ser>
          <c:idx val="3"/>
          <c:order val="3"/>
          <c:tx>
            <c:strRef>
              <c:f>Munka7!$E$32</c:f>
              <c:strCache>
                <c:ptCount val="1"/>
                <c:pt idx="0">
                  <c:v>plata cu ora</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Munka7!$A$33:$A$38</c:f>
              <c:strCache>
                <c:ptCount val="6"/>
                <c:pt idx="0">
                  <c:v>FSA</c:v>
                </c:pt>
                <c:pt idx="1">
                  <c:v>FSESUI</c:v>
                </c:pt>
                <c:pt idx="2">
                  <c:v>FSTU</c:v>
                </c:pt>
                <c:pt idx="3">
                  <c:v>FSVS</c:v>
                </c:pt>
                <c:pt idx="4">
                  <c:v>DSPP</c:v>
                </c:pt>
                <c:pt idx="5">
                  <c:v>Universitate</c:v>
                </c:pt>
              </c:strCache>
            </c:strRef>
          </c:cat>
          <c:val>
            <c:numRef>
              <c:f>Munka7!$E$33:$E$38</c:f>
              <c:numCache>
                <c:formatCode>General</c:formatCode>
                <c:ptCount val="6"/>
                <c:pt idx="0">
                  <c:v>0</c:v>
                </c:pt>
                <c:pt idx="1">
                  <c:v>3</c:v>
                </c:pt>
                <c:pt idx="2">
                  <c:v>5</c:v>
                </c:pt>
                <c:pt idx="3">
                  <c:v>5</c:v>
                </c:pt>
                <c:pt idx="4">
                  <c:v>1</c:v>
                </c:pt>
                <c:pt idx="5">
                  <c:v>14</c:v>
                </c:pt>
              </c:numCache>
            </c:numRef>
          </c:val>
          <c:extLst>
            <c:ext xmlns:c16="http://schemas.microsoft.com/office/drawing/2014/chart" uri="{C3380CC4-5D6E-409C-BE32-E72D297353CC}">
              <c16:uniqueId val="{00000003-D077-4188-995C-EA6539597635}"/>
            </c:ext>
          </c:extLst>
        </c:ser>
        <c:ser>
          <c:idx val="4"/>
          <c:order val="4"/>
          <c:tx>
            <c:strRef>
              <c:f>Munka7!$F$32</c:f>
              <c:strCache>
                <c:ptCount val="1"/>
                <c:pt idx="0">
                  <c:v>contract de munca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Munka7!$A$33:$A$38</c:f>
              <c:strCache>
                <c:ptCount val="6"/>
                <c:pt idx="0">
                  <c:v>FSA</c:v>
                </c:pt>
                <c:pt idx="1">
                  <c:v>FSESUI</c:v>
                </c:pt>
                <c:pt idx="2">
                  <c:v>FSTU</c:v>
                </c:pt>
                <c:pt idx="3">
                  <c:v>FSVS</c:v>
                </c:pt>
                <c:pt idx="4">
                  <c:v>DSPP</c:v>
                </c:pt>
                <c:pt idx="5">
                  <c:v>Universitate</c:v>
                </c:pt>
              </c:strCache>
            </c:strRef>
          </c:cat>
          <c:val>
            <c:numRef>
              <c:f>Munka7!$F$33:$F$38</c:f>
              <c:numCache>
                <c:formatCode>General</c:formatCode>
                <c:ptCount val="6"/>
                <c:pt idx="0">
                  <c:v>0</c:v>
                </c:pt>
                <c:pt idx="1">
                  <c:v>1</c:v>
                </c:pt>
                <c:pt idx="2">
                  <c:v>2</c:v>
                </c:pt>
                <c:pt idx="3">
                  <c:v>0</c:v>
                </c:pt>
                <c:pt idx="4">
                  <c:v>0</c:v>
                </c:pt>
                <c:pt idx="5">
                  <c:v>3</c:v>
                </c:pt>
              </c:numCache>
            </c:numRef>
          </c:val>
          <c:extLst>
            <c:ext xmlns:c16="http://schemas.microsoft.com/office/drawing/2014/chart" uri="{C3380CC4-5D6E-409C-BE32-E72D297353CC}">
              <c16:uniqueId val="{00000004-D077-4188-995C-EA6539597635}"/>
            </c:ext>
          </c:extLst>
        </c:ser>
        <c:dLbls>
          <c:showLegendKey val="0"/>
          <c:showVal val="0"/>
          <c:showCatName val="0"/>
          <c:showSerName val="0"/>
          <c:showPercent val="0"/>
          <c:showBubbleSize val="0"/>
        </c:dLbls>
        <c:gapWidth val="219"/>
        <c:overlap val="-27"/>
        <c:axId val="89507712"/>
        <c:axId val="89509248"/>
      </c:barChart>
      <c:catAx>
        <c:axId val="89507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509248"/>
        <c:crosses val="autoZero"/>
        <c:auto val="1"/>
        <c:lblAlgn val="ctr"/>
        <c:lblOffset val="100"/>
        <c:noMultiLvlLbl val="0"/>
      </c:catAx>
      <c:valAx>
        <c:axId val="89509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507712"/>
        <c:crosses val="autoZero"/>
        <c:crossBetween val="between"/>
      </c:valAx>
      <c:spPr>
        <a:noFill/>
        <a:ln>
          <a:noFill/>
        </a:ln>
        <a:effectLst/>
      </c:spPr>
    </c:plotArea>
    <c:legend>
      <c:legendPos val="b"/>
      <c:layout>
        <c:manualLayout>
          <c:xMode val="edge"/>
          <c:yMode val="edge"/>
          <c:x val="0.25998402803222259"/>
          <c:y val="0.25319292350666961"/>
          <c:w val="0.41615011176172478"/>
          <c:h val="3.92770705434616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1499175652498387E-2"/>
          <c:y val="2.7568916865210888E-2"/>
          <c:w val="0.91576197226407519"/>
          <c:h val="0.74080560835048082"/>
        </c:manualLayout>
      </c:layout>
      <c:bar3DChart>
        <c:barDir val="col"/>
        <c:grouping val="standard"/>
        <c:varyColors val="0"/>
        <c:ser>
          <c:idx val="0"/>
          <c:order val="0"/>
          <c:tx>
            <c:strRef>
              <c:f>Munka8!$C$34</c:f>
              <c:strCache>
                <c:ptCount val="1"/>
                <c:pt idx="0">
                  <c:v>carti T</c:v>
                </c:pt>
              </c:strCache>
            </c:strRef>
          </c:tx>
          <c:spPr>
            <a:solidFill>
              <a:schemeClr val="accent1"/>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Munka8!$C$35:$C$40</c:f>
              <c:numCache>
                <c:formatCode>General</c:formatCode>
                <c:ptCount val="6"/>
                <c:pt idx="0">
                  <c:v>201</c:v>
                </c:pt>
                <c:pt idx="1">
                  <c:v>105</c:v>
                </c:pt>
                <c:pt idx="2">
                  <c:v>2</c:v>
                </c:pt>
                <c:pt idx="3">
                  <c:v>4</c:v>
                </c:pt>
                <c:pt idx="4">
                  <c:v>9</c:v>
                </c:pt>
                <c:pt idx="5">
                  <c:v>321</c:v>
                </c:pt>
              </c:numCache>
            </c:numRef>
          </c:val>
          <c:extLst>
            <c:ext xmlns:c16="http://schemas.microsoft.com/office/drawing/2014/chart" uri="{C3380CC4-5D6E-409C-BE32-E72D297353CC}">
              <c16:uniqueId val="{00000000-052B-4A79-AC24-E139483BED01}"/>
            </c:ext>
          </c:extLst>
        </c:ser>
        <c:ser>
          <c:idx val="1"/>
          <c:order val="1"/>
          <c:tx>
            <c:strRef>
              <c:f>Munka8!$D$34</c:f>
              <c:strCache>
                <c:ptCount val="1"/>
                <c:pt idx="0">
                  <c:v>carti E</c:v>
                </c:pt>
              </c:strCache>
            </c:strRef>
          </c:tx>
          <c:spPr>
            <a:solidFill>
              <a:schemeClr val="accent2"/>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Munka8!$D$35:$D$40</c:f>
              <c:numCache>
                <c:formatCode>General</c:formatCode>
                <c:ptCount val="6"/>
                <c:pt idx="0">
                  <c:v>2</c:v>
                </c:pt>
                <c:pt idx="1">
                  <c:v>4</c:v>
                </c:pt>
                <c:pt idx="2">
                  <c:v>0</c:v>
                </c:pt>
                <c:pt idx="3">
                  <c:v>2</c:v>
                </c:pt>
                <c:pt idx="4">
                  <c:v>0</c:v>
                </c:pt>
                <c:pt idx="5">
                  <c:v>8</c:v>
                </c:pt>
              </c:numCache>
            </c:numRef>
          </c:val>
          <c:extLst>
            <c:ext xmlns:c16="http://schemas.microsoft.com/office/drawing/2014/chart" uri="{C3380CC4-5D6E-409C-BE32-E72D297353CC}">
              <c16:uniqueId val="{00000001-052B-4A79-AC24-E139483BED01}"/>
            </c:ext>
          </c:extLst>
        </c:ser>
        <c:ser>
          <c:idx val="2"/>
          <c:order val="2"/>
          <c:tx>
            <c:strRef>
              <c:f>Munka8!$E$34</c:f>
              <c:strCache>
                <c:ptCount val="1"/>
                <c:pt idx="0">
                  <c:v>manuale T</c:v>
                </c:pt>
              </c:strCache>
            </c:strRef>
          </c:tx>
          <c:spPr>
            <a:solidFill>
              <a:schemeClr val="accent3"/>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Munka8!$E$35:$E$40</c:f>
              <c:numCache>
                <c:formatCode>General</c:formatCode>
                <c:ptCount val="6"/>
                <c:pt idx="0">
                  <c:v>35</c:v>
                </c:pt>
                <c:pt idx="1">
                  <c:v>32</c:v>
                </c:pt>
                <c:pt idx="2">
                  <c:v>5</c:v>
                </c:pt>
                <c:pt idx="3">
                  <c:v>5</c:v>
                </c:pt>
                <c:pt idx="4">
                  <c:v>0</c:v>
                </c:pt>
                <c:pt idx="5">
                  <c:v>77</c:v>
                </c:pt>
              </c:numCache>
            </c:numRef>
          </c:val>
          <c:extLst>
            <c:ext xmlns:c16="http://schemas.microsoft.com/office/drawing/2014/chart" uri="{C3380CC4-5D6E-409C-BE32-E72D297353CC}">
              <c16:uniqueId val="{00000002-052B-4A79-AC24-E139483BED01}"/>
            </c:ext>
          </c:extLst>
        </c:ser>
        <c:ser>
          <c:idx val="4"/>
          <c:order val="3"/>
          <c:tx>
            <c:strRef>
              <c:f>Munka8!$F$34</c:f>
              <c:strCache>
                <c:ptCount val="1"/>
                <c:pt idx="0">
                  <c:v>manuale E</c:v>
                </c:pt>
              </c:strCache>
            </c:strRef>
          </c:tx>
          <c:spPr>
            <a:solidFill>
              <a:schemeClr val="accent5"/>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Munka8!$F$35:$F$40</c:f>
              <c:numCache>
                <c:formatCode>General</c:formatCode>
                <c:ptCount val="6"/>
                <c:pt idx="0">
                  <c:v>2</c:v>
                </c:pt>
                <c:pt idx="1">
                  <c:v>6</c:v>
                </c:pt>
                <c:pt idx="2">
                  <c:v>5</c:v>
                </c:pt>
                <c:pt idx="3">
                  <c:v>3</c:v>
                </c:pt>
                <c:pt idx="4">
                  <c:v>0</c:v>
                </c:pt>
                <c:pt idx="5">
                  <c:v>16</c:v>
                </c:pt>
              </c:numCache>
            </c:numRef>
          </c:val>
          <c:extLst>
            <c:ext xmlns:c16="http://schemas.microsoft.com/office/drawing/2014/chart" uri="{C3380CC4-5D6E-409C-BE32-E72D297353CC}">
              <c16:uniqueId val="{00000003-052B-4A79-AC24-E139483BED01}"/>
            </c:ext>
          </c:extLst>
        </c:ser>
        <c:ser>
          <c:idx val="3"/>
          <c:order val="4"/>
          <c:tx>
            <c:strRef>
              <c:f>Munka8!$G$34</c:f>
              <c:strCache>
                <c:ptCount val="1"/>
                <c:pt idx="0">
                  <c:v>cursuri T</c:v>
                </c:pt>
              </c:strCache>
            </c:strRef>
          </c:tx>
          <c:spPr>
            <a:solidFill>
              <a:schemeClr val="accent4"/>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Munka8!$G$35:$G$40</c:f>
              <c:numCache>
                <c:formatCode>General</c:formatCode>
                <c:ptCount val="6"/>
                <c:pt idx="0">
                  <c:v>39</c:v>
                </c:pt>
                <c:pt idx="1">
                  <c:v>15</c:v>
                </c:pt>
                <c:pt idx="2">
                  <c:v>1</c:v>
                </c:pt>
                <c:pt idx="3">
                  <c:v>1</c:v>
                </c:pt>
                <c:pt idx="4">
                  <c:v>3</c:v>
                </c:pt>
                <c:pt idx="5">
                  <c:v>59</c:v>
                </c:pt>
              </c:numCache>
            </c:numRef>
          </c:val>
          <c:extLst>
            <c:ext xmlns:c16="http://schemas.microsoft.com/office/drawing/2014/chart" uri="{C3380CC4-5D6E-409C-BE32-E72D297353CC}">
              <c16:uniqueId val="{00000000-2A41-43D2-92F7-12F1A4A4CC86}"/>
            </c:ext>
          </c:extLst>
        </c:ser>
        <c:ser>
          <c:idx val="5"/>
          <c:order val="5"/>
          <c:tx>
            <c:strRef>
              <c:f>Munka8!$H$34</c:f>
              <c:strCache>
                <c:ptCount val="1"/>
                <c:pt idx="0">
                  <c:v>cursuri E</c:v>
                </c:pt>
              </c:strCache>
            </c:strRef>
          </c:tx>
          <c:spPr>
            <a:solidFill>
              <a:schemeClr val="accent6"/>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Munka8!$H$35:$H$40</c:f>
              <c:numCache>
                <c:formatCode>General</c:formatCode>
                <c:ptCount val="6"/>
                <c:pt idx="0">
                  <c:v>30</c:v>
                </c:pt>
                <c:pt idx="1">
                  <c:v>25</c:v>
                </c:pt>
                <c:pt idx="2">
                  <c:v>3</c:v>
                </c:pt>
                <c:pt idx="3">
                  <c:v>11</c:v>
                </c:pt>
                <c:pt idx="4">
                  <c:v>5</c:v>
                </c:pt>
                <c:pt idx="5">
                  <c:v>74</c:v>
                </c:pt>
              </c:numCache>
            </c:numRef>
          </c:val>
          <c:extLst>
            <c:ext xmlns:c16="http://schemas.microsoft.com/office/drawing/2014/chart" uri="{C3380CC4-5D6E-409C-BE32-E72D297353CC}">
              <c16:uniqueId val="{00000001-2A41-43D2-92F7-12F1A4A4CC86}"/>
            </c:ext>
          </c:extLst>
        </c:ser>
        <c:ser>
          <c:idx val="6"/>
          <c:order val="6"/>
          <c:tx>
            <c:strRef>
              <c:f>Munka8!$I$34</c:f>
              <c:strCache>
                <c:ptCount val="1"/>
                <c:pt idx="0">
                  <c:v>indrumar T</c:v>
                </c:pt>
              </c:strCache>
            </c:strRef>
          </c:tx>
          <c:spPr>
            <a:solidFill>
              <a:schemeClr val="accent1">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Munka8!$I$35:$I$40</c:f>
              <c:numCache>
                <c:formatCode>General</c:formatCode>
                <c:ptCount val="6"/>
                <c:pt idx="0">
                  <c:v>7</c:v>
                </c:pt>
                <c:pt idx="1">
                  <c:v>13</c:v>
                </c:pt>
                <c:pt idx="2">
                  <c:v>0</c:v>
                </c:pt>
                <c:pt idx="3">
                  <c:v>0</c:v>
                </c:pt>
                <c:pt idx="4">
                  <c:v>0</c:v>
                </c:pt>
                <c:pt idx="5">
                  <c:v>20</c:v>
                </c:pt>
              </c:numCache>
            </c:numRef>
          </c:val>
          <c:extLst>
            <c:ext xmlns:c16="http://schemas.microsoft.com/office/drawing/2014/chart" uri="{C3380CC4-5D6E-409C-BE32-E72D297353CC}">
              <c16:uniqueId val="{00000002-2A41-43D2-92F7-12F1A4A4CC86}"/>
            </c:ext>
          </c:extLst>
        </c:ser>
        <c:ser>
          <c:idx val="7"/>
          <c:order val="7"/>
          <c:tx>
            <c:strRef>
              <c:f>Munka8!$J$34</c:f>
              <c:strCache>
                <c:ptCount val="1"/>
                <c:pt idx="0">
                  <c:v>indrumar E</c:v>
                </c:pt>
              </c:strCache>
            </c:strRef>
          </c:tx>
          <c:spPr>
            <a:solidFill>
              <a:schemeClr val="accent2">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Munka8!$J$35:$J$40</c:f>
              <c:numCache>
                <c:formatCode>General</c:formatCode>
                <c:ptCount val="6"/>
                <c:pt idx="0">
                  <c:v>0</c:v>
                </c:pt>
                <c:pt idx="1">
                  <c:v>18</c:v>
                </c:pt>
                <c:pt idx="2">
                  <c:v>1</c:v>
                </c:pt>
                <c:pt idx="3">
                  <c:v>5</c:v>
                </c:pt>
                <c:pt idx="4">
                  <c:v>0</c:v>
                </c:pt>
                <c:pt idx="5">
                  <c:v>24</c:v>
                </c:pt>
              </c:numCache>
            </c:numRef>
          </c:val>
          <c:extLst>
            <c:ext xmlns:c16="http://schemas.microsoft.com/office/drawing/2014/chart" uri="{C3380CC4-5D6E-409C-BE32-E72D297353CC}">
              <c16:uniqueId val="{00000003-2A41-43D2-92F7-12F1A4A4CC86}"/>
            </c:ext>
          </c:extLst>
        </c:ser>
        <c:ser>
          <c:idx val="8"/>
          <c:order val="8"/>
          <c:tx>
            <c:strRef>
              <c:f>Munka8!$K$34</c:f>
              <c:strCache>
                <c:ptCount val="1"/>
                <c:pt idx="0">
                  <c:v>culegeri T</c:v>
                </c:pt>
              </c:strCache>
            </c:strRef>
          </c:tx>
          <c:spPr>
            <a:solidFill>
              <a:schemeClr val="accent3">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Munka8!$K$35:$K$40</c:f>
              <c:numCache>
                <c:formatCode>General</c:formatCode>
                <c:ptCount val="6"/>
                <c:pt idx="0">
                  <c:v>0</c:v>
                </c:pt>
                <c:pt idx="1">
                  <c:v>6</c:v>
                </c:pt>
                <c:pt idx="2">
                  <c:v>0</c:v>
                </c:pt>
                <c:pt idx="3">
                  <c:v>0</c:v>
                </c:pt>
                <c:pt idx="4">
                  <c:v>0</c:v>
                </c:pt>
                <c:pt idx="5">
                  <c:v>6</c:v>
                </c:pt>
              </c:numCache>
            </c:numRef>
          </c:val>
          <c:extLst>
            <c:ext xmlns:c16="http://schemas.microsoft.com/office/drawing/2014/chart" uri="{C3380CC4-5D6E-409C-BE32-E72D297353CC}">
              <c16:uniqueId val="{00000004-2A41-43D2-92F7-12F1A4A4CC86}"/>
            </c:ext>
          </c:extLst>
        </c:ser>
        <c:ser>
          <c:idx val="9"/>
          <c:order val="9"/>
          <c:tx>
            <c:strRef>
              <c:f>Munka8!$L$34</c:f>
              <c:strCache>
                <c:ptCount val="1"/>
                <c:pt idx="0">
                  <c:v>culegeri E</c:v>
                </c:pt>
              </c:strCache>
            </c:strRef>
          </c:tx>
          <c:spPr>
            <a:solidFill>
              <a:schemeClr val="accent4">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Munka8!$L$35:$L$40</c:f>
              <c:numCache>
                <c:formatCode>General</c:formatCode>
                <c:ptCount val="6"/>
                <c:pt idx="0">
                  <c:v>0</c:v>
                </c:pt>
                <c:pt idx="1">
                  <c:v>4</c:v>
                </c:pt>
                <c:pt idx="2">
                  <c:v>0</c:v>
                </c:pt>
                <c:pt idx="3">
                  <c:v>0</c:v>
                </c:pt>
                <c:pt idx="4">
                  <c:v>0</c:v>
                </c:pt>
                <c:pt idx="5">
                  <c:v>4</c:v>
                </c:pt>
              </c:numCache>
            </c:numRef>
          </c:val>
          <c:extLst>
            <c:ext xmlns:c16="http://schemas.microsoft.com/office/drawing/2014/chart" uri="{C3380CC4-5D6E-409C-BE32-E72D297353CC}">
              <c16:uniqueId val="{00000005-2A41-43D2-92F7-12F1A4A4CC86}"/>
            </c:ext>
          </c:extLst>
        </c:ser>
        <c:ser>
          <c:idx val="10"/>
          <c:order val="10"/>
          <c:tx>
            <c:strRef>
              <c:f>Munka8!$M$34</c:f>
              <c:strCache>
                <c:ptCount val="1"/>
                <c:pt idx="0">
                  <c:v>dict T</c:v>
                </c:pt>
              </c:strCache>
            </c:strRef>
          </c:tx>
          <c:spPr>
            <a:solidFill>
              <a:schemeClr val="accent5">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Munka8!$M$35:$M$40</c:f>
              <c:numCache>
                <c:formatCode>General</c:formatCode>
                <c:ptCount val="6"/>
                <c:pt idx="0">
                  <c:v>2</c:v>
                </c:pt>
                <c:pt idx="1">
                  <c:v>4</c:v>
                </c:pt>
                <c:pt idx="2">
                  <c:v>0</c:v>
                </c:pt>
                <c:pt idx="3">
                  <c:v>0</c:v>
                </c:pt>
                <c:pt idx="4">
                  <c:v>1</c:v>
                </c:pt>
                <c:pt idx="5">
                  <c:v>7</c:v>
                </c:pt>
              </c:numCache>
            </c:numRef>
          </c:val>
          <c:extLst>
            <c:ext xmlns:c16="http://schemas.microsoft.com/office/drawing/2014/chart" uri="{C3380CC4-5D6E-409C-BE32-E72D297353CC}">
              <c16:uniqueId val="{00000006-2A41-43D2-92F7-12F1A4A4CC86}"/>
            </c:ext>
          </c:extLst>
        </c:ser>
        <c:ser>
          <c:idx val="11"/>
          <c:order val="11"/>
          <c:tx>
            <c:strRef>
              <c:f>Munka8!$N$34</c:f>
              <c:strCache>
                <c:ptCount val="1"/>
                <c:pt idx="0">
                  <c:v>dict E</c:v>
                </c:pt>
              </c:strCache>
            </c:strRef>
          </c:tx>
          <c:spPr>
            <a:solidFill>
              <a:schemeClr val="accent6">
                <a:lumMod val="6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Munka8!$N$35:$N$40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2A41-43D2-92F7-12F1A4A4CC86}"/>
            </c:ext>
          </c:extLst>
        </c:ser>
        <c:ser>
          <c:idx val="12"/>
          <c:order val="12"/>
          <c:tx>
            <c:strRef>
              <c:f>Munka8!$O$34</c:f>
              <c:strCache>
                <c:ptCount val="1"/>
                <c:pt idx="0">
                  <c:v>culeg T</c:v>
                </c:pt>
              </c:strCache>
            </c:strRef>
          </c:tx>
          <c:spPr>
            <a:solidFill>
              <a:schemeClr val="accent1">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Munka8!$O$35:$O$40</c:f>
              <c:numCache>
                <c:formatCode>General</c:formatCode>
                <c:ptCount val="6"/>
                <c:pt idx="0">
                  <c:v>22</c:v>
                </c:pt>
                <c:pt idx="1">
                  <c:v>2</c:v>
                </c:pt>
                <c:pt idx="2">
                  <c:v>0</c:v>
                </c:pt>
                <c:pt idx="3">
                  <c:v>0</c:v>
                </c:pt>
                <c:pt idx="4">
                  <c:v>0</c:v>
                </c:pt>
                <c:pt idx="5">
                  <c:v>24</c:v>
                </c:pt>
              </c:numCache>
            </c:numRef>
          </c:val>
          <c:extLst>
            <c:ext xmlns:c16="http://schemas.microsoft.com/office/drawing/2014/chart" uri="{C3380CC4-5D6E-409C-BE32-E72D297353CC}">
              <c16:uniqueId val="{00000008-2A41-43D2-92F7-12F1A4A4CC86}"/>
            </c:ext>
          </c:extLst>
        </c:ser>
        <c:ser>
          <c:idx val="13"/>
          <c:order val="13"/>
          <c:tx>
            <c:strRef>
              <c:f>Munka8!$P$34</c:f>
              <c:strCache>
                <c:ptCount val="1"/>
                <c:pt idx="0">
                  <c:v>culeg E</c:v>
                </c:pt>
              </c:strCache>
            </c:strRef>
          </c:tx>
          <c:spPr>
            <a:solidFill>
              <a:schemeClr val="accent2">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Munka8!$P$35:$P$40</c:f>
              <c:numCache>
                <c:formatCode>General</c:formatCode>
                <c:ptCount val="6"/>
                <c:pt idx="0">
                  <c:v>12</c:v>
                </c:pt>
                <c:pt idx="1">
                  <c:v>15</c:v>
                </c:pt>
                <c:pt idx="2">
                  <c:v>0</c:v>
                </c:pt>
                <c:pt idx="3">
                  <c:v>9</c:v>
                </c:pt>
                <c:pt idx="4">
                  <c:v>1</c:v>
                </c:pt>
                <c:pt idx="5">
                  <c:v>37</c:v>
                </c:pt>
              </c:numCache>
            </c:numRef>
          </c:val>
          <c:extLst>
            <c:ext xmlns:c16="http://schemas.microsoft.com/office/drawing/2014/chart" uri="{C3380CC4-5D6E-409C-BE32-E72D297353CC}">
              <c16:uniqueId val="{00000009-2A41-43D2-92F7-12F1A4A4CC86}"/>
            </c:ext>
          </c:extLst>
        </c:ser>
        <c:ser>
          <c:idx val="14"/>
          <c:order val="14"/>
          <c:tx>
            <c:strRef>
              <c:f>Munka8!$Q$34</c:f>
              <c:strCache>
                <c:ptCount val="1"/>
                <c:pt idx="0">
                  <c:v>alte T</c:v>
                </c:pt>
              </c:strCache>
            </c:strRef>
          </c:tx>
          <c:spPr>
            <a:solidFill>
              <a:schemeClr val="accent3">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Munka8!$Q$35:$Q$40</c:f>
              <c:numCache>
                <c:formatCode>General</c:formatCode>
                <c:ptCount val="6"/>
                <c:pt idx="0">
                  <c:v>62</c:v>
                </c:pt>
                <c:pt idx="1">
                  <c:v>32</c:v>
                </c:pt>
                <c:pt idx="2">
                  <c:v>1</c:v>
                </c:pt>
                <c:pt idx="3">
                  <c:v>4</c:v>
                </c:pt>
                <c:pt idx="4">
                  <c:v>0</c:v>
                </c:pt>
                <c:pt idx="5">
                  <c:v>99</c:v>
                </c:pt>
              </c:numCache>
            </c:numRef>
          </c:val>
          <c:extLst>
            <c:ext xmlns:c16="http://schemas.microsoft.com/office/drawing/2014/chart" uri="{C3380CC4-5D6E-409C-BE32-E72D297353CC}">
              <c16:uniqueId val="{0000000A-2A41-43D2-92F7-12F1A4A4CC86}"/>
            </c:ext>
          </c:extLst>
        </c:ser>
        <c:ser>
          <c:idx val="15"/>
          <c:order val="15"/>
          <c:tx>
            <c:strRef>
              <c:f>Munka8!$R$34</c:f>
              <c:strCache>
                <c:ptCount val="1"/>
                <c:pt idx="0">
                  <c:v>alte E</c:v>
                </c:pt>
              </c:strCache>
            </c:strRef>
          </c:tx>
          <c:spPr>
            <a:solidFill>
              <a:schemeClr val="accent4">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Munka8!$R$35:$R$40</c:f>
              <c:numCache>
                <c:formatCode>General</c:formatCode>
                <c:ptCount val="6"/>
                <c:pt idx="0">
                  <c:v>53</c:v>
                </c:pt>
                <c:pt idx="1">
                  <c:v>87</c:v>
                </c:pt>
                <c:pt idx="2">
                  <c:v>28</c:v>
                </c:pt>
                <c:pt idx="3">
                  <c:v>39</c:v>
                </c:pt>
                <c:pt idx="4">
                  <c:v>30</c:v>
                </c:pt>
                <c:pt idx="5">
                  <c:v>237</c:v>
                </c:pt>
              </c:numCache>
            </c:numRef>
          </c:val>
          <c:extLst>
            <c:ext xmlns:c16="http://schemas.microsoft.com/office/drawing/2014/chart" uri="{C3380CC4-5D6E-409C-BE32-E72D297353CC}">
              <c16:uniqueId val="{0000000B-2A41-43D2-92F7-12F1A4A4CC86}"/>
            </c:ext>
          </c:extLst>
        </c:ser>
        <c:ser>
          <c:idx val="16"/>
          <c:order val="16"/>
          <c:tx>
            <c:strRef>
              <c:f>Munka8!$S$34</c:f>
              <c:strCache>
                <c:ptCount val="1"/>
                <c:pt idx="0">
                  <c:v>total T</c:v>
                </c:pt>
              </c:strCache>
            </c:strRef>
          </c:tx>
          <c:spPr>
            <a:solidFill>
              <a:schemeClr val="accent5">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Munka8!$S$35:$S$40</c:f>
              <c:numCache>
                <c:formatCode>General</c:formatCode>
                <c:ptCount val="6"/>
                <c:pt idx="0">
                  <c:v>368</c:v>
                </c:pt>
                <c:pt idx="1">
                  <c:v>209</c:v>
                </c:pt>
                <c:pt idx="2">
                  <c:v>9</c:v>
                </c:pt>
                <c:pt idx="3">
                  <c:v>14</c:v>
                </c:pt>
                <c:pt idx="4">
                  <c:v>13</c:v>
                </c:pt>
                <c:pt idx="5">
                  <c:v>613</c:v>
                </c:pt>
              </c:numCache>
            </c:numRef>
          </c:val>
          <c:extLst>
            <c:ext xmlns:c16="http://schemas.microsoft.com/office/drawing/2014/chart" uri="{C3380CC4-5D6E-409C-BE32-E72D297353CC}">
              <c16:uniqueId val="{0000000C-2A41-43D2-92F7-12F1A4A4CC86}"/>
            </c:ext>
          </c:extLst>
        </c:ser>
        <c:ser>
          <c:idx val="17"/>
          <c:order val="17"/>
          <c:tx>
            <c:strRef>
              <c:f>Munka8!$T$34</c:f>
              <c:strCache>
                <c:ptCount val="1"/>
                <c:pt idx="0">
                  <c:v>total E</c:v>
                </c:pt>
              </c:strCache>
            </c:strRef>
          </c:tx>
          <c:spPr>
            <a:solidFill>
              <a:schemeClr val="accent6">
                <a:lumMod val="80000"/>
                <a:lumOff val="20000"/>
              </a:schemeClr>
            </a:solidFill>
            <a:ln>
              <a:noFill/>
            </a:ln>
            <a:effectLst/>
            <a:sp3d/>
          </c:spPr>
          <c:invertIfNegative val="0"/>
          <c:cat>
            <c:strRef>
              <c:f>Munka8!$B$35:$B$40</c:f>
              <c:strCache>
                <c:ptCount val="6"/>
                <c:pt idx="0">
                  <c:v>FSA</c:v>
                </c:pt>
                <c:pt idx="1">
                  <c:v>FSE S-U I</c:v>
                </c:pt>
                <c:pt idx="2">
                  <c:v>FSTU</c:v>
                </c:pt>
                <c:pt idx="3">
                  <c:v>FSVS</c:v>
                </c:pt>
                <c:pt idx="4">
                  <c:v>DSPP</c:v>
                </c:pt>
                <c:pt idx="5">
                  <c:v>Univ</c:v>
                </c:pt>
              </c:strCache>
            </c:strRef>
          </c:cat>
          <c:val>
            <c:numRef>
              <c:f>Munka8!$T$35:$T$40</c:f>
              <c:numCache>
                <c:formatCode>General</c:formatCode>
                <c:ptCount val="6"/>
                <c:pt idx="0">
                  <c:v>99</c:v>
                </c:pt>
                <c:pt idx="1">
                  <c:v>159</c:v>
                </c:pt>
                <c:pt idx="2">
                  <c:v>46</c:v>
                </c:pt>
                <c:pt idx="3">
                  <c:v>61</c:v>
                </c:pt>
                <c:pt idx="4">
                  <c:v>35</c:v>
                </c:pt>
                <c:pt idx="5">
                  <c:v>400</c:v>
                </c:pt>
              </c:numCache>
            </c:numRef>
          </c:val>
          <c:extLst>
            <c:ext xmlns:c16="http://schemas.microsoft.com/office/drawing/2014/chart" uri="{C3380CC4-5D6E-409C-BE32-E72D297353CC}">
              <c16:uniqueId val="{0000000D-2A41-43D2-92F7-12F1A4A4CC86}"/>
            </c:ext>
          </c:extLst>
        </c:ser>
        <c:dLbls>
          <c:showLegendKey val="0"/>
          <c:showVal val="0"/>
          <c:showCatName val="0"/>
          <c:showSerName val="0"/>
          <c:showPercent val="0"/>
          <c:showBubbleSize val="0"/>
        </c:dLbls>
        <c:gapWidth val="150"/>
        <c:shape val="box"/>
        <c:axId val="89536000"/>
        <c:axId val="89537920"/>
        <c:axId val="89644544"/>
      </c:bar3DChart>
      <c:catAx>
        <c:axId val="89536000"/>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Tipul materialului  </a:t>
                </a:r>
              </a:p>
            </c:rich>
          </c:tx>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89537920"/>
        <c:crosses val="autoZero"/>
        <c:auto val="1"/>
        <c:lblAlgn val="ctr"/>
        <c:lblOffset val="100"/>
        <c:noMultiLvlLbl val="0"/>
      </c:catAx>
      <c:valAx>
        <c:axId val="895379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Nr. </a:t>
                </a:r>
              </a:p>
            </c:rich>
          </c:tx>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536000"/>
        <c:crosses val="autoZero"/>
        <c:crossBetween val="between"/>
      </c:valAx>
      <c:serAx>
        <c:axId val="89644544"/>
        <c:scaling>
          <c:orientation val="minMax"/>
        </c:scaling>
        <c:delete val="0"/>
        <c:axPos val="b"/>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537920"/>
        <c:crosses val="autoZero"/>
      </c:ser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133" l="0.70000000000000062" r="0.70000000000000062" t="0.7500000000000013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
          <c:w val="0.94117647058823528"/>
          <c:h val="0.92839707078925959"/>
        </c:manualLayout>
      </c:layout>
      <c:pie3DChart>
        <c:varyColors val="1"/>
        <c:ser>
          <c:idx val="0"/>
          <c:order val="0"/>
          <c:dPt>
            <c:idx val="0"/>
            <c:bubble3D val="0"/>
            <c:spPr>
              <a:solidFill>
                <a:schemeClr val="accent1">
                  <a:alpha val="90000"/>
                </a:schemeClr>
              </a:solidFill>
              <a:ln w="19050">
                <a:solidFill>
                  <a:schemeClr val="accent1">
                    <a:lumMod val="75000"/>
                  </a:schemeClr>
                </a:solidFill>
              </a:ln>
              <a:effectLst>
                <a:innerShdw blurRad="114300">
                  <a:schemeClr val="accent1">
                    <a:lumMod val="75000"/>
                  </a:schemeClr>
                </a:innerShdw>
              </a:effectLst>
              <a:scene3d>
                <a:camera prst="orthographicFront"/>
                <a:lightRig rig="threePt" dir="t"/>
              </a:scene3d>
              <a:sp3d contourW="19050" prstMaterial="flat">
                <a:contourClr>
                  <a:schemeClr val="accent1">
                    <a:lumMod val="75000"/>
                  </a:schemeClr>
                </a:contourClr>
              </a:sp3d>
            </c:spPr>
            <c:extLst>
              <c:ext xmlns:c16="http://schemas.microsoft.com/office/drawing/2014/chart" uri="{C3380CC4-5D6E-409C-BE32-E72D297353CC}">
                <c16:uniqueId val="{00000001-91CD-4BE5-84F0-F7BA8BAE0621}"/>
              </c:ext>
            </c:extLst>
          </c:dPt>
          <c:dPt>
            <c:idx val="1"/>
            <c:bubble3D val="0"/>
            <c:spPr>
              <a:solidFill>
                <a:schemeClr val="accent2">
                  <a:alpha val="90000"/>
                </a:schemeClr>
              </a:solidFill>
              <a:ln w="19050">
                <a:solidFill>
                  <a:schemeClr val="accent2">
                    <a:lumMod val="75000"/>
                  </a:schemeClr>
                </a:solidFill>
              </a:ln>
              <a:effectLst>
                <a:innerShdw blurRad="114300">
                  <a:schemeClr val="accent2">
                    <a:lumMod val="75000"/>
                  </a:schemeClr>
                </a:innerShdw>
              </a:effectLst>
              <a:scene3d>
                <a:camera prst="orthographicFront"/>
                <a:lightRig rig="threePt" dir="t"/>
              </a:scene3d>
              <a:sp3d contourW="19050" prstMaterial="flat">
                <a:contourClr>
                  <a:schemeClr val="accent2">
                    <a:lumMod val="75000"/>
                  </a:schemeClr>
                </a:contourClr>
              </a:sp3d>
            </c:spPr>
            <c:extLst>
              <c:ext xmlns:c16="http://schemas.microsoft.com/office/drawing/2014/chart" uri="{C3380CC4-5D6E-409C-BE32-E72D297353CC}">
                <c16:uniqueId val="{00000003-91CD-4BE5-84F0-F7BA8BAE0621}"/>
              </c:ext>
            </c:extLst>
          </c:dPt>
          <c:dLbls>
            <c:dLbl>
              <c:idx val="0"/>
              <c:spPr>
                <a:solidFill>
                  <a:schemeClr val="lt1">
                    <a:alpha val="90000"/>
                  </a:schemeClr>
                </a:solidFill>
                <a:ln w="12700" cap="flat" cmpd="sng" algn="ctr">
                  <a:solidFill>
                    <a:schemeClr val="accent1"/>
                  </a:solidFill>
                  <a:round/>
                </a:ln>
                <a:effectLst>
                  <a:outerShdw blurRad="50800" dist="38100" dir="2700000" algn="tl" rotWithShape="0">
                    <a:schemeClr val="accent1">
                      <a:lumMod val="75000"/>
                      <a:alpha val="40000"/>
                    </a:schemeClr>
                  </a:outerShdw>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accent1"/>
                      </a:solidFill>
                      <a:effectLst/>
                      <a:latin typeface="+mn-lt"/>
                      <a:ea typeface="+mn-ea"/>
                      <a:cs typeface="+mn-cs"/>
                    </a:defRPr>
                  </a:pPr>
                  <a:endParaRPr lang="en-US"/>
                </a:p>
              </c:txPr>
              <c:dLblPos val="inEnd"/>
              <c:showLegendKey val="0"/>
              <c:showVal val="0"/>
              <c:showCatName val="1"/>
              <c:showSerName val="0"/>
              <c:showPercent val="1"/>
              <c:showBubbleSize val="0"/>
              <c:extLst>
                <c:ext xmlns:c16="http://schemas.microsoft.com/office/drawing/2014/chart" uri="{C3380CC4-5D6E-409C-BE32-E72D297353CC}">
                  <c16:uniqueId val="{00000001-91CD-4BE5-84F0-F7BA8BAE0621}"/>
                </c:ext>
              </c:extLst>
            </c:dLbl>
            <c:dLbl>
              <c:idx val="1"/>
              <c:spPr>
                <a:solidFill>
                  <a:schemeClr val="lt1">
                    <a:alpha val="90000"/>
                  </a:schemeClr>
                </a:solidFill>
                <a:ln w="12700" cap="flat" cmpd="sng" algn="ctr">
                  <a:solidFill>
                    <a:schemeClr val="accent2"/>
                  </a:solidFill>
                  <a:round/>
                </a:ln>
                <a:effectLst>
                  <a:outerShdw blurRad="50800" dist="38100" dir="2700000" algn="tl" rotWithShape="0">
                    <a:schemeClr val="accent2">
                      <a:lumMod val="75000"/>
                      <a:alpha val="40000"/>
                    </a:schemeClr>
                  </a:outerShdw>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accent2"/>
                      </a:solidFill>
                      <a:effectLst/>
                      <a:latin typeface="+mn-lt"/>
                      <a:ea typeface="+mn-ea"/>
                      <a:cs typeface="+mn-cs"/>
                    </a:defRPr>
                  </a:pPr>
                  <a:endParaRPr lang="en-US"/>
                </a:p>
              </c:txPr>
              <c:dLblPos val="inEnd"/>
              <c:showLegendKey val="0"/>
              <c:showVal val="0"/>
              <c:showCatName val="1"/>
              <c:showSerName val="0"/>
              <c:showPercent val="1"/>
              <c:showBubbleSize val="0"/>
              <c:extLst>
                <c:ext xmlns:c16="http://schemas.microsoft.com/office/drawing/2014/chart" uri="{C3380CC4-5D6E-409C-BE32-E72D297353CC}">
                  <c16:uniqueId val="{00000003-91CD-4BE5-84F0-F7BA8BAE0621}"/>
                </c:ext>
              </c:extLst>
            </c:dLbl>
            <c:spPr>
              <a:solidFill>
                <a:sysClr val="window" lastClr="FFFFFF">
                  <a:alpha val="90000"/>
                </a:sysClr>
              </a:solidFill>
              <a:ln w="12700" cap="flat" cmpd="sng" algn="ctr">
                <a:solidFill>
                  <a:srgbClr val="4F81BD"/>
                </a:solidFill>
                <a:round/>
              </a:ln>
              <a:effectLst>
                <a:outerShdw blurRad="50800" dist="38100" dir="2700000" algn="tl" rotWithShape="0">
                  <a:srgbClr val="4F81BD">
                    <a:lumMod val="75000"/>
                    <a:alpha val="40000"/>
                  </a:srgbClr>
                </a:outerShdw>
              </a:effectLst>
            </c:spPr>
            <c:dLblPos val="inEnd"/>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numRef>
              <c:f>Munka8!$W$34:$X$34</c:f>
              <c:numCache>
                <c:formatCode>General</c:formatCode>
                <c:ptCount val="2"/>
              </c:numCache>
            </c:numRef>
          </c:cat>
          <c:val>
            <c:numRef>
              <c:f>Munka8!$W$35:$X$35</c:f>
              <c:numCache>
                <c:formatCode>General</c:formatCode>
                <c:ptCount val="2"/>
              </c:numCache>
            </c:numRef>
          </c:val>
          <c:extLst>
            <c:ext xmlns:c16="http://schemas.microsoft.com/office/drawing/2014/chart" uri="{C3380CC4-5D6E-409C-BE32-E72D297353CC}">
              <c16:uniqueId val="{00000004-91CD-4BE5-84F0-F7BA8BAE0621}"/>
            </c:ext>
          </c:extLst>
        </c:ser>
        <c:dLbls>
          <c:dLblPos val="inEnd"/>
          <c:showLegendKey val="0"/>
          <c:showVal val="0"/>
          <c:showCatName val="0"/>
          <c:showSerName val="0"/>
          <c:showPercent val="1"/>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alpha val="90000"/>
                </a:schemeClr>
              </a:solidFill>
              <a:ln w="19050">
                <a:solidFill>
                  <a:schemeClr val="accent1">
                    <a:lumMod val="75000"/>
                  </a:schemeClr>
                </a:solidFill>
              </a:ln>
              <a:effectLst>
                <a:innerShdw blurRad="114300">
                  <a:schemeClr val="accent1">
                    <a:lumMod val="75000"/>
                  </a:schemeClr>
                </a:innerShdw>
              </a:effectLst>
              <a:scene3d>
                <a:camera prst="orthographicFront"/>
                <a:lightRig rig="threePt" dir="t"/>
              </a:scene3d>
              <a:sp3d contourW="19050" prstMaterial="flat">
                <a:contourClr>
                  <a:schemeClr val="accent1">
                    <a:lumMod val="75000"/>
                  </a:schemeClr>
                </a:contourClr>
              </a:sp3d>
            </c:spPr>
            <c:extLst>
              <c:ext xmlns:c16="http://schemas.microsoft.com/office/drawing/2014/chart" uri="{C3380CC4-5D6E-409C-BE32-E72D297353CC}">
                <c16:uniqueId val="{00000001-C6AC-4954-B7B7-D08CC94A7C65}"/>
              </c:ext>
            </c:extLst>
          </c:dPt>
          <c:dPt>
            <c:idx val="1"/>
            <c:bubble3D val="0"/>
            <c:spPr>
              <a:solidFill>
                <a:schemeClr val="accent2">
                  <a:alpha val="90000"/>
                </a:schemeClr>
              </a:solidFill>
              <a:ln w="19050">
                <a:solidFill>
                  <a:schemeClr val="accent2">
                    <a:lumMod val="75000"/>
                  </a:schemeClr>
                </a:solidFill>
              </a:ln>
              <a:effectLst>
                <a:innerShdw blurRad="114300">
                  <a:schemeClr val="accent2">
                    <a:lumMod val="75000"/>
                  </a:schemeClr>
                </a:innerShdw>
              </a:effectLst>
              <a:scene3d>
                <a:camera prst="orthographicFront"/>
                <a:lightRig rig="threePt" dir="t"/>
              </a:scene3d>
              <a:sp3d contourW="19050" prstMaterial="flat">
                <a:contourClr>
                  <a:schemeClr val="accent2">
                    <a:lumMod val="75000"/>
                  </a:schemeClr>
                </a:contourClr>
              </a:sp3d>
            </c:spPr>
            <c:extLst>
              <c:ext xmlns:c16="http://schemas.microsoft.com/office/drawing/2014/chart" uri="{C3380CC4-5D6E-409C-BE32-E72D297353CC}">
                <c16:uniqueId val="{00000003-C6AC-4954-B7B7-D08CC94A7C65}"/>
              </c:ext>
            </c:extLst>
          </c:dPt>
          <c:dLbls>
            <c:dLbl>
              <c:idx val="0"/>
              <c:layout/>
              <c:tx>
                <c:rich>
                  <a:bodyPr rot="0" spcFirstLastPara="1" vertOverflow="clip" horzOverflow="clip" vert="horz" wrap="square" lIns="38100" tIns="19050" rIns="38100" bIns="19050" anchor="ctr" anchorCtr="1">
                    <a:noAutofit/>
                  </a:bodyPr>
                  <a:lstStyle/>
                  <a:p>
                    <a:pPr>
                      <a:defRPr sz="1000" b="0" i="0" u="none" strike="noStrike" kern="1200" baseline="0">
                        <a:solidFill>
                          <a:schemeClr val="accent1"/>
                        </a:solidFill>
                        <a:effectLst/>
                        <a:latin typeface="+mn-lt"/>
                        <a:ea typeface="+mn-ea"/>
                        <a:cs typeface="+mn-cs"/>
                      </a:defRPr>
                    </a:pPr>
                    <a:fld id="{E07CAB93-58BA-46FE-8AEB-61F98C8F8418}" type="CATEGORYNAME">
                      <a:rPr lang="en-US"/>
                      <a:pPr>
                        <a:defRPr sz="1000" b="0" i="0" u="none" strike="noStrike" kern="1200" baseline="0">
                          <a:solidFill>
                            <a:schemeClr val="accent1"/>
                          </a:solidFill>
                          <a:effectLst/>
                          <a:latin typeface="+mn-lt"/>
                          <a:ea typeface="+mn-ea"/>
                          <a:cs typeface="+mn-cs"/>
                        </a:defRPr>
                      </a:pPr>
                      <a:t>[CATEGORY NAME]</a:t>
                    </a:fld>
                    <a:r>
                      <a:rPr lang="en-US" baseline="0"/>
                      <a:t>
65%</a:t>
                    </a:r>
                  </a:p>
                  <a:p>
                    <a:pPr>
                      <a:defRPr sz="1000" b="0" i="0" u="none" strike="noStrike" kern="1200" baseline="0">
                        <a:solidFill>
                          <a:schemeClr val="accent1"/>
                        </a:solidFill>
                        <a:effectLst/>
                        <a:latin typeface="+mn-lt"/>
                        <a:ea typeface="+mn-ea"/>
                        <a:cs typeface="+mn-cs"/>
                      </a:defRPr>
                    </a:pPr>
                    <a:endParaRPr lang="en-US"/>
                  </a:p>
                </c:rich>
              </c:tx>
              <c:spPr>
                <a:solidFill>
                  <a:schemeClr val="lt1">
                    <a:alpha val="90000"/>
                  </a:schemeClr>
                </a:solidFill>
                <a:ln w="12700" cap="flat" cmpd="sng" algn="ctr">
                  <a:solidFill>
                    <a:schemeClr val="accent1"/>
                  </a:solidFill>
                  <a:round/>
                </a:ln>
                <a:effectLst>
                  <a:outerShdw blurRad="50800" dist="38100" dir="2700000" algn="tl" rotWithShape="0">
                    <a:schemeClr val="accent1">
                      <a:lumMod val="75000"/>
                      <a:alpha val="40000"/>
                    </a:schemeClr>
                  </a:outerShdw>
                </a:effectLst>
              </c:spPr>
              <c:dLblPos val="in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15:layout/>
                  <c15:dlblFieldTable/>
                  <c15:showDataLabelsRange val="0"/>
                </c:ext>
                <c:ext xmlns:c16="http://schemas.microsoft.com/office/drawing/2014/chart" uri="{C3380CC4-5D6E-409C-BE32-E72D297353CC}">
                  <c16:uniqueId val="{00000001-C6AC-4954-B7B7-D08CC94A7C65}"/>
                </c:ext>
              </c:extLst>
            </c:dLbl>
            <c:dLbl>
              <c:idx val="1"/>
              <c:layout/>
              <c:tx>
                <c:rich>
                  <a:bodyPr rot="0" spcFirstLastPara="1" vertOverflow="clip" horzOverflow="clip" vert="horz" wrap="square" lIns="38100" tIns="19050" rIns="38100" bIns="19050" anchor="ctr" anchorCtr="1">
                    <a:spAutoFit/>
                  </a:bodyPr>
                  <a:lstStyle/>
                  <a:p>
                    <a:pPr>
                      <a:defRPr sz="1000" b="0" i="0" u="none" strike="noStrike" kern="1200" baseline="0">
                        <a:solidFill>
                          <a:schemeClr val="accent2"/>
                        </a:solidFill>
                        <a:effectLst/>
                        <a:latin typeface="+mn-lt"/>
                        <a:ea typeface="+mn-ea"/>
                        <a:cs typeface="+mn-cs"/>
                      </a:defRPr>
                    </a:pPr>
                    <a:fld id="{1765CA94-ADDA-46C9-BFDE-F39CF8C89159}" type="CATEGORYNAME">
                      <a:rPr lang="en-US"/>
                      <a:pPr>
                        <a:defRPr sz="1000" b="0" i="0" u="none" strike="noStrike" kern="1200" baseline="0">
                          <a:solidFill>
                            <a:schemeClr val="accent2"/>
                          </a:solidFill>
                          <a:effectLst/>
                          <a:latin typeface="+mn-lt"/>
                          <a:ea typeface="+mn-ea"/>
                          <a:cs typeface="+mn-cs"/>
                        </a:defRPr>
                      </a:pPr>
                      <a:t>[CATEGORY NAME]</a:t>
                    </a:fld>
                    <a:r>
                      <a:rPr lang="en-US" baseline="0"/>
                      <a:t>
35%</a:t>
                    </a:r>
                  </a:p>
                </c:rich>
              </c:tx>
              <c:spPr>
                <a:solidFill>
                  <a:schemeClr val="lt1">
                    <a:alpha val="90000"/>
                  </a:schemeClr>
                </a:solidFill>
                <a:ln w="12700" cap="flat" cmpd="sng" algn="ctr">
                  <a:solidFill>
                    <a:schemeClr val="accent2"/>
                  </a:solidFill>
                  <a:round/>
                </a:ln>
                <a:effectLst>
                  <a:outerShdw blurRad="50800" dist="38100" dir="2700000" algn="tl" rotWithShape="0">
                    <a:schemeClr val="accent2">
                      <a:lumMod val="75000"/>
                      <a:alpha val="40000"/>
                    </a:schemeClr>
                  </a:outerShdw>
                </a:effectLst>
              </c:spPr>
              <c:dLblPos val="inEnd"/>
              <c:showLegendKey val="0"/>
              <c:showVal val="0"/>
              <c:showCatName val="1"/>
              <c:showSerName val="0"/>
              <c:showPercent val="1"/>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3-C6AC-4954-B7B7-D08CC94A7C65}"/>
                </c:ext>
              </c:extLst>
            </c:dLbl>
            <c:spPr>
              <a:solidFill>
                <a:sysClr val="window" lastClr="FFFFFF">
                  <a:alpha val="90000"/>
                </a:sysClr>
              </a:solidFill>
              <a:ln w="12700" cap="flat" cmpd="sng" algn="ctr">
                <a:solidFill>
                  <a:srgbClr val="4F81BD"/>
                </a:solidFill>
                <a:round/>
              </a:ln>
              <a:effectLst>
                <a:outerShdw blurRad="50800" dist="38100" dir="2700000" algn="tl" rotWithShape="0">
                  <a:srgbClr val="4F81BD">
                    <a:lumMod val="75000"/>
                    <a:alpha val="40000"/>
                  </a:srgbClr>
                </a:outerShdw>
              </a:effectLst>
            </c:spPr>
            <c:dLblPos val="inEnd"/>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[2]Munka8!$W$35:$X$35</c:f>
              <c:strCache>
                <c:ptCount val="2"/>
                <c:pt idx="0">
                  <c:v>total T</c:v>
                </c:pt>
                <c:pt idx="1">
                  <c:v>total E</c:v>
                </c:pt>
              </c:strCache>
            </c:strRef>
          </c:cat>
          <c:val>
            <c:numRef>
              <c:f>[2]Munka8!$W$36:$X$36</c:f>
              <c:numCache>
                <c:formatCode>General</c:formatCode>
                <c:ptCount val="2"/>
                <c:pt idx="0">
                  <c:v>585</c:v>
                </c:pt>
                <c:pt idx="1">
                  <c:v>343</c:v>
                </c:pt>
              </c:numCache>
            </c:numRef>
          </c:val>
          <c:extLst>
            <c:ext xmlns:c16="http://schemas.microsoft.com/office/drawing/2014/chart" uri="{C3380CC4-5D6E-409C-BE32-E72D297353CC}">
              <c16:uniqueId val="{00000004-C6AC-4954-B7B7-D08CC94A7C65}"/>
            </c:ext>
          </c:extLst>
        </c:ser>
        <c:dLbls>
          <c:dLblPos val="inEnd"/>
          <c:showLegendKey val="0"/>
          <c:showVal val="0"/>
          <c:showCatName val="0"/>
          <c:showSerName val="0"/>
          <c:showPercent val="1"/>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Evaluarea cadrelor didactice de c</a:t>
            </a:r>
            <a:r>
              <a:rPr lang="hu-HU" sz="1200"/>
              <a:t>ătre</a:t>
            </a:r>
            <a:r>
              <a:rPr lang="hu-HU" sz="1200" baseline="0"/>
              <a:t> studenți</a:t>
            </a:r>
            <a:endParaRPr lang="en-US" sz="1200"/>
          </a:p>
        </c:rich>
      </c:tx>
      <c:layout/>
      <c:overlay val="0"/>
      <c:spPr>
        <a:noFill/>
        <a:ln>
          <a:noFill/>
        </a:ln>
        <a:effectLst/>
      </c:spPr>
    </c:title>
    <c:autoTitleDeleted val="0"/>
    <c:plotArea>
      <c:layout>
        <c:manualLayout>
          <c:layoutTarget val="inner"/>
          <c:xMode val="edge"/>
          <c:yMode val="edge"/>
          <c:x val="9.3295387399440668E-2"/>
          <c:y val="0.11288943912761734"/>
          <c:w val="0.8894208588130198"/>
          <c:h val="0.73700381672535331"/>
        </c:manualLayout>
      </c:layout>
      <c:barChart>
        <c:barDir val="bar"/>
        <c:grouping val="clustered"/>
        <c:varyColors val="0"/>
        <c:ser>
          <c:idx val="0"/>
          <c:order val="0"/>
          <c:tx>
            <c:strRef>
              <c:f>Munka11!$C$26</c:f>
              <c:strCache>
                <c:ptCount val="1"/>
                <c:pt idx="0">
                  <c:v>Prof.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Munka11!$B$27:$B$32</c:f>
              <c:strCache>
                <c:ptCount val="6"/>
                <c:pt idx="0">
                  <c:v>FSA</c:v>
                </c:pt>
                <c:pt idx="1">
                  <c:v>FSESUI</c:v>
                </c:pt>
                <c:pt idx="2">
                  <c:v>FSTU</c:v>
                </c:pt>
                <c:pt idx="3">
                  <c:v>FSVS</c:v>
                </c:pt>
                <c:pt idx="4">
                  <c:v>DSPP</c:v>
                </c:pt>
                <c:pt idx="5">
                  <c:v>Univ</c:v>
                </c:pt>
              </c:strCache>
            </c:strRef>
          </c:cat>
          <c:val>
            <c:numRef>
              <c:f>Munka11!$C$27:$C$32</c:f>
              <c:numCache>
                <c:formatCode>General</c:formatCode>
                <c:ptCount val="6"/>
                <c:pt idx="0">
                  <c:v>4.5</c:v>
                </c:pt>
                <c:pt idx="1">
                  <c:v>4.59</c:v>
                </c:pt>
                <c:pt idx="2">
                  <c:v>4.6100000000000003</c:v>
                </c:pt>
                <c:pt idx="3">
                  <c:v>4.8899999999999997</c:v>
                </c:pt>
                <c:pt idx="4">
                  <c:v>0</c:v>
                </c:pt>
                <c:pt idx="5">
                  <c:v>4.6500000000000004</c:v>
                </c:pt>
              </c:numCache>
            </c:numRef>
          </c:val>
          <c:extLst>
            <c:ext xmlns:c16="http://schemas.microsoft.com/office/drawing/2014/chart" uri="{C3380CC4-5D6E-409C-BE32-E72D297353CC}">
              <c16:uniqueId val="{00000000-E8B7-450A-B182-FD781A076F69}"/>
            </c:ext>
          </c:extLst>
        </c:ser>
        <c:ser>
          <c:idx val="1"/>
          <c:order val="1"/>
          <c:tx>
            <c:strRef>
              <c:f>Munka11!$D$26</c:f>
              <c:strCache>
                <c:ptCount val="1"/>
                <c:pt idx="0">
                  <c:v>Conf.</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Munka11!$B$27:$B$32</c:f>
              <c:strCache>
                <c:ptCount val="6"/>
                <c:pt idx="0">
                  <c:v>FSA</c:v>
                </c:pt>
                <c:pt idx="1">
                  <c:v>FSESUI</c:v>
                </c:pt>
                <c:pt idx="2">
                  <c:v>FSTU</c:v>
                </c:pt>
                <c:pt idx="3">
                  <c:v>FSVS</c:v>
                </c:pt>
                <c:pt idx="4">
                  <c:v>DSPP</c:v>
                </c:pt>
                <c:pt idx="5">
                  <c:v>Univ</c:v>
                </c:pt>
              </c:strCache>
            </c:strRef>
          </c:cat>
          <c:val>
            <c:numRef>
              <c:f>Munka11!$D$27:$D$32</c:f>
              <c:numCache>
                <c:formatCode>General</c:formatCode>
                <c:ptCount val="6"/>
                <c:pt idx="0">
                  <c:v>4.51</c:v>
                </c:pt>
                <c:pt idx="1">
                  <c:v>4.6500000000000004</c:v>
                </c:pt>
                <c:pt idx="2">
                  <c:v>4.4400000000000004</c:v>
                </c:pt>
                <c:pt idx="3">
                  <c:v>4.96</c:v>
                </c:pt>
                <c:pt idx="4">
                  <c:v>4.4000000000000004</c:v>
                </c:pt>
                <c:pt idx="5">
                  <c:v>4.59</c:v>
                </c:pt>
              </c:numCache>
            </c:numRef>
          </c:val>
          <c:extLst>
            <c:ext xmlns:c16="http://schemas.microsoft.com/office/drawing/2014/chart" uri="{C3380CC4-5D6E-409C-BE32-E72D297353CC}">
              <c16:uniqueId val="{00000001-E8B7-450A-B182-FD781A076F69}"/>
            </c:ext>
          </c:extLst>
        </c:ser>
        <c:ser>
          <c:idx val="2"/>
          <c:order val="2"/>
          <c:tx>
            <c:strRef>
              <c:f>Munka11!$E$26</c:f>
              <c:strCache>
                <c:ptCount val="1"/>
                <c:pt idx="0">
                  <c:v>Lector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Munka11!$B$27:$B$32</c:f>
              <c:strCache>
                <c:ptCount val="6"/>
                <c:pt idx="0">
                  <c:v>FSA</c:v>
                </c:pt>
                <c:pt idx="1">
                  <c:v>FSESUI</c:v>
                </c:pt>
                <c:pt idx="2">
                  <c:v>FSTU</c:v>
                </c:pt>
                <c:pt idx="3">
                  <c:v>FSVS</c:v>
                </c:pt>
                <c:pt idx="4">
                  <c:v>DSPP</c:v>
                </c:pt>
                <c:pt idx="5">
                  <c:v>Univ</c:v>
                </c:pt>
              </c:strCache>
            </c:strRef>
          </c:cat>
          <c:val>
            <c:numRef>
              <c:f>Munka11!$E$27:$E$32</c:f>
              <c:numCache>
                <c:formatCode>General</c:formatCode>
                <c:ptCount val="6"/>
                <c:pt idx="0">
                  <c:v>4.5999999999999996</c:v>
                </c:pt>
                <c:pt idx="1">
                  <c:v>4.5599999999999996</c:v>
                </c:pt>
                <c:pt idx="2">
                  <c:v>4.55</c:v>
                </c:pt>
                <c:pt idx="3">
                  <c:v>4.79</c:v>
                </c:pt>
                <c:pt idx="4">
                  <c:v>4.5999999999999996</c:v>
                </c:pt>
                <c:pt idx="5">
                  <c:v>4.62</c:v>
                </c:pt>
              </c:numCache>
            </c:numRef>
          </c:val>
          <c:extLst>
            <c:ext xmlns:c16="http://schemas.microsoft.com/office/drawing/2014/chart" uri="{C3380CC4-5D6E-409C-BE32-E72D297353CC}">
              <c16:uniqueId val="{00000002-E8B7-450A-B182-FD781A076F69}"/>
            </c:ext>
          </c:extLst>
        </c:ser>
        <c:ser>
          <c:idx val="3"/>
          <c:order val="3"/>
          <c:tx>
            <c:strRef>
              <c:f>Munka11!$F$26</c:f>
              <c:strCache>
                <c:ptCount val="1"/>
                <c:pt idx="0">
                  <c:v>Asistent</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Munka11!$B$27:$B$32</c:f>
              <c:strCache>
                <c:ptCount val="6"/>
                <c:pt idx="0">
                  <c:v>FSA</c:v>
                </c:pt>
                <c:pt idx="1">
                  <c:v>FSESUI</c:v>
                </c:pt>
                <c:pt idx="2">
                  <c:v>FSTU</c:v>
                </c:pt>
                <c:pt idx="3">
                  <c:v>FSVS</c:v>
                </c:pt>
                <c:pt idx="4">
                  <c:v>DSPP</c:v>
                </c:pt>
                <c:pt idx="5">
                  <c:v>Univ</c:v>
                </c:pt>
              </c:strCache>
            </c:strRef>
          </c:cat>
          <c:val>
            <c:numRef>
              <c:f>Munka11!$F$27:$F$32</c:f>
              <c:numCache>
                <c:formatCode>General</c:formatCode>
                <c:ptCount val="6"/>
                <c:pt idx="0">
                  <c:v>4.49</c:v>
                </c:pt>
                <c:pt idx="1">
                  <c:v>4.0999999999999996</c:v>
                </c:pt>
                <c:pt idx="2">
                  <c:v>4.41</c:v>
                </c:pt>
                <c:pt idx="3">
                  <c:v>0</c:v>
                </c:pt>
                <c:pt idx="4">
                  <c:v>0</c:v>
                </c:pt>
                <c:pt idx="5">
                  <c:v>4.33</c:v>
                </c:pt>
              </c:numCache>
            </c:numRef>
          </c:val>
          <c:extLst>
            <c:ext xmlns:c16="http://schemas.microsoft.com/office/drawing/2014/chart" uri="{C3380CC4-5D6E-409C-BE32-E72D297353CC}">
              <c16:uniqueId val="{00000003-E8B7-450A-B182-FD781A076F69}"/>
            </c:ext>
          </c:extLst>
        </c:ser>
        <c:dLbls>
          <c:showLegendKey val="0"/>
          <c:showVal val="0"/>
          <c:showCatName val="0"/>
          <c:showSerName val="0"/>
          <c:showPercent val="0"/>
          <c:showBubbleSize val="0"/>
        </c:dLbls>
        <c:gapWidth val="182"/>
        <c:axId val="90232704"/>
        <c:axId val="90234240"/>
      </c:barChart>
      <c:catAx>
        <c:axId val="902327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234240"/>
        <c:crosses val="autoZero"/>
        <c:auto val="1"/>
        <c:lblAlgn val="ctr"/>
        <c:lblOffset val="100"/>
        <c:noMultiLvlLbl val="0"/>
      </c:catAx>
      <c:valAx>
        <c:axId val="902342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2327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739438132773073E-2"/>
          <c:y val="0.15782024229437117"/>
          <c:w val="0.91296334648250377"/>
          <c:h val="0.71133205807908206"/>
        </c:manualLayout>
      </c:layout>
      <c:barChart>
        <c:barDir val="col"/>
        <c:grouping val="clustered"/>
        <c:varyColors val="0"/>
        <c:ser>
          <c:idx val="0"/>
          <c:order val="0"/>
          <c:tx>
            <c:strRef>
              <c:f>Munka16!$J$70</c:f>
              <c:strCache>
                <c:ptCount val="1"/>
                <c:pt idx="0">
                  <c:v>Raportul studenţilor înscrişi pe locuri fără taxă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Munka16!$H$71:$I$80</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FSTU</c:v>
                  </c:pt>
                  <c:pt idx="6">
                    <c:v>FSVS</c:v>
                  </c:pt>
                  <c:pt idx="8">
                    <c:v>Universitate</c:v>
                  </c:pt>
                </c:lvl>
              </c:multiLvlStrCache>
            </c:multiLvlStrRef>
          </c:cat>
          <c:val>
            <c:numRef>
              <c:f>Munka16!$J$71:$J$80</c:f>
              <c:numCache>
                <c:formatCode>0%</c:formatCode>
                <c:ptCount val="10"/>
                <c:pt idx="0">
                  <c:v>0.73070000000000002</c:v>
                </c:pt>
                <c:pt idx="1">
                  <c:v>0.88570000000000004</c:v>
                </c:pt>
                <c:pt idx="2">
                  <c:v>0.99580000000000002</c:v>
                </c:pt>
                <c:pt idx="3">
                  <c:v>0.93330000000000002</c:v>
                </c:pt>
                <c:pt idx="4">
                  <c:v>0.97960000000000003</c:v>
                </c:pt>
                <c:pt idx="5">
                  <c:v>0.7833</c:v>
                </c:pt>
                <c:pt idx="6">
                  <c:v>0.61529999999999996</c:v>
                </c:pt>
                <c:pt idx="7">
                  <c:v>0</c:v>
                </c:pt>
                <c:pt idx="8" formatCode="0.00%">
                  <c:v>0.86250000000000004</c:v>
                </c:pt>
                <c:pt idx="9" formatCode="0.00%">
                  <c:v>0.82689999999999997</c:v>
                </c:pt>
              </c:numCache>
            </c:numRef>
          </c:val>
          <c:extLst>
            <c:ext xmlns:c16="http://schemas.microsoft.com/office/drawing/2014/chart" uri="{C3380CC4-5D6E-409C-BE32-E72D297353CC}">
              <c16:uniqueId val="{00000000-3069-4E88-8436-FB143E7DD3A9}"/>
            </c:ext>
          </c:extLst>
        </c:ser>
        <c:dLbls>
          <c:showLegendKey val="0"/>
          <c:showVal val="0"/>
          <c:showCatName val="0"/>
          <c:showSerName val="0"/>
          <c:showPercent val="0"/>
          <c:showBubbleSize val="0"/>
        </c:dLbls>
        <c:gapWidth val="219"/>
        <c:overlap val="-27"/>
        <c:axId val="90080000"/>
        <c:axId val="90081536"/>
      </c:barChart>
      <c:catAx>
        <c:axId val="90080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81536"/>
        <c:crosses val="autoZero"/>
        <c:auto val="1"/>
        <c:lblAlgn val="ctr"/>
        <c:lblOffset val="100"/>
        <c:noMultiLvlLbl val="0"/>
      </c:catAx>
      <c:valAx>
        <c:axId val="900815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800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Media generală la admiter</a:t>
            </a:r>
            <a:r>
              <a:rPr lang="ro-RO"/>
              <a:t>e</a:t>
            </a:r>
            <a:endParaRPr lang="en-US"/>
          </a:p>
        </c:rich>
      </c:tx>
      <c:overlay val="0"/>
      <c:spPr>
        <a:noFill/>
        <a:ln>
          <a:noFill/>
        </a:ln>
        <a:effectLst/>
      </c:spPr>
    </c:title>
    <c:autoTitleDeleted val="0"/>
    <c:plotArea>
      <c:layout/>
      <c:barChart>
        <c:barDir val="col"/>
        <c:grouping val="clustered"/>
        <c:varyColors val="0"/>
        <c:ser>
          <c:idx val="0"/>
          <c:order val="0"/>
          <c:tx>
            <c:strRef>
              <c:f>Munka16!$S$70</c:f>
              <c:strCache>
                <c:ptCount val="1"/>
                <c:pt idx="0">
                  <c:v>2025</c:v>
                </c:pt>
              </c:strCache>
            </c:strRef>
          </c:tx>
          <c:spPr>
            <a:solidFill>
              <a:schemeClr val="accent1"/>
            </a:solidFill>
            <a:ln>
              <a:noFill/>
            </a:ln>
            <a:effectLst/>
          </c:spPr>
          <c:invertIfNegative val="0"/>
          <c:cat>
            <c:multiLvlStrRef>
              <c:f>Munka16!$Q$71:$R$80</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Munka16!$S$71:$S$80</c:f>
              <c:numCache>
                <c:formatCode>0%</c:formatCode>
                <c:ptCount val="10"/>
                <c:pt idx="0">
                  <c:v>0</c:v>
                </c:pt>
                <c:pt idx="1">
                  <c:v>0</c:v>
                </c:pt>
                <c:pt idx="2">
                  <c:v>0</c:v>
                </c:pt>
                <c:pt idx="3">
                  <c:v>0</c:v>
                </c:pt>
                <c:pt idx="4">
                  <c:v>0</c:v>
                </c:pt>
                <c:pt idx="6">
                  <c:v>0</c:v>
                </c:pt>
                <c:pt idx="7">
                  <c:v>0</c:v>
                </c:pt>
                <c:pt idx="8" formatCode="0.00%">
                  <c:v>0</c:v>
                </c:pt>
                <c:pt idx="9" formatCode="0.00%">
                  <c:v>0</c:v>
                </c:pt>
              </c:numCache>
            </c:numRef>
          </c:val>
          <c:extLst>
            <c:ext xmlns:c16="http://schemas.microsoft.com/office/drawing/2014/chart" uri="{C3380CC4-5D6E-409C-BE32-E72D297353CC}">
              <c16:uniqueId val="{00000000-8512-4B52-87A5-0BA68AB82492}"/>
            </c:ext>
          </c:extLst>
        </c:ser>
        <c:ser>
          <c:idx val="1"/>
          <c:order val="1"/>
          <c:tx>
            <c:strRef>
              <c:f>Munka16!$T$70</c:f>
              <c:strCache>
                <c:ptCount val="1"/>
                <c:pt idx="0">
                  <c:v>2024</c:v>
                </c:pt>
              </c:strCache>
            </c:strRef>
          </c:tx>
          <c:spPr>
            <a:solidFill>
              <a:schemeClr val="accent2"/>
            </a:solidFill>
            <a:ln>
              <a:noFill/>
            </a:ln>
            <a:effectLst/>
          </c:spPr>
          <c:invertIfNegative val="0"/>
          <c:cat>
            <c:multiLvlStrRef>
              <c:f>Munka16!$Q$71:$R$80</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Munka16!$T$71:$T$80</c:f>
              <c:numCache>
                <c:formatCode>0.00</c:formatCode>
                <c:ptCount val="10"/>
                <c:pt idx="0">
                  <c:v>7.83</c:v>
                </c:pt>
                <c:pt idx="1">
                  <c:v>8.94</c:v>
                </c:pt>
                <c:pt idx="2" formatCode="General">
                  <c:v>7.47</c:v>
                </c:pt>
                <c:pt idx="3" formatCode="General">
                  <c:v>8.92</c:v>
                </c:pt>
                <c:pt idx="4" formatCode="General">
                  <c:v>7.24</c:v>
                </c:pt>
                <c:pt idx="6" formatCode="General">
                  <c:v>7.48</c:v>
                </c:pt>
                <c:pt idx="7" formatCode="General">
                  <c:v>8.1</c:v>
                </c:pt>
                <c:pt idx="8" formatCode="General">
                  <c:v>7.34</c:v>
                </c:pt>
                <c:pt idx="9" formatCode="General">
                  <c:v>8.6999999999999993</c:v>
                </c:pt>
              </c:numCache>
            </c:numRef>
          </c:val>
          <c:extLst>
            <c:ext xmlns:c16="http://schemas.microsoft.com/office/drawing/2014/chart" uri="{C3380CC4-5D6E-409C-BE32-E72D297353CC}">
              <c16:uniqueId val="{00000000-34B3-4BC1-9FCE-4224CA0E2AB1}"/>
            </c:ext>
          </c:extLst>
        </c:ser>
        <c:ser>
          <c:idx val="2"/>
          <c:order val="2"/>
          <c:tx>
            <c:strRef>
              <c:f>Munka16!$U$70</c:f>
              <c:strCache>
                <c:ptCount val="1"/>
                <c:pt idx="0">
                  <c:v>2023</c:v>
                </c:pt>
              </c:strCache>
            </c:strRef>
          </c:tx>
          <c:spPr>
            <a:solidFill>
              <a:schemeClr val="accent3"/>
            </a:solidFill>
            <a:ln>
              <a:noFill/>
            </a:ln>
            <a:effectLst/>
          </c:spPr>
          <c:invertIfNegative val="0"/>
          <c:cat>
            <c:multiLvlStrRef>
              <c:f>Munka16!$Q$71:$R$80</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Munka16!$U$71:$U$80</c:f>
              <c:numCache>
                <c:formatCode>General</c:formatCode>
                <c:ptCount val="10"/>
                <c:pt idx="0">
                  <c:v>7.96</c:v>
                </c:pt>
                <c:pt idx="1">
                  <c:v>8.3699999999999992</c:v>
                </c:pt>
                <c:pt idx="2">
                  <c:v>7.67</c:v>
                </c:pt>
                <c:pt idx="3">
                  <c:v>8.66</c:v>
                </c:pt>
                <c:pt idx="4">
                  <c:v>7.14</c:v>
                </c:pt>
                <c:pt idx="6">
                  <c:v>7.49</c:v>
                </c:pt>
                <c:pt idx="7">
                  <c:v>8.83</c:v>
                </c:pt>
                <c:pt idx="8">
                  <c:v>7.36</c:v>
                </c:pt>
                <c:pt idx="9">
                  <c:v>7.86</c:v>
                </c:pt>
              </c:numCache>
            </c:numRef>
          </c:val>
          <c:extLst>
            <c:ext xmlns:c16="http://schemas.microsoft.com/office/drawing/2014/chart" uri="{C3380CC4-5D6E-409C-BE32-E72D297353CC}">
              <c16:uniqueId val="{00000001-34B3-4BC1-9FCE-4224CA0E2AB1}"/>
            </c:ext>
          </c:extLst>
        </c:ser>
        <c:ser>
          <c:idx val="3"/>
          <c:order val="3"/>
          <c:tx>
            <c:strRef>
              <c:f>Munka16!$V$70</c:f>
              <c:strCache>
                <c:ptCount val="1"/>
                <c:pt idx="0">
                  <c:v>2022</c:v>
                </c:pt>
              </c:strCache>
            </c:strRef>
          </c:tx>
          <c:spPr>
            <a:solidFill>
              <a:schemeClr val="accent4"/>
            </a:solidFill>
            <a:ln>
              <a:noFill/>
            </a:ln>
            <a:effectLst/>
          </c:spPr>
          <c:invertIfNegative val="0"/>
          <c:cat>
            <c:multiLvlStrRef>
              <c:f>Munka16!$Q$71:$R$80</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Munka16!$V$71:$V$80</c:f>
              <c:numCache>
                <c:formatCode>General</c:formatCode>
                <c:ptCount val="10"/>
                <c:pt idx="0">
                  <c:v>8.0500000000000007</c:v>
                </c:pt>
                <c:pt idx="1">
                  <c:v>8.44</c:v>
                </c:pt>
                <c:pt idx="2">
                  <c:v>7.49</c:v>
                </c:pt>
                <c:pt idx="3">
                  <c:v>8.76</c:v>
                </c:pt>
                <c:pt idx="4">
                  <c:v>7.16</c:v>
                </c:pt>
                <c:pt idx="6">
                  <c:v>7.57</c:v>
                </c:pt>
                <c:pt idx="7">
                  <c:v>8.77</c:v>
                </c:pt>
                <c:pt idx="8">
                  <c:v>7.33</c:v>
                </c:pt>
                <c:pt idx="9">
                  <c:v>8.01</c:v>
                </c:pt>
              </c:numCache>
            </c:numRef>
          </c:val>
          <c:extLst>
            <c:ext xmlns:c16="http://schemas.microsoft.com/office/drawing/2014/chart" uri="{C3380CC4-5D6E-409C-BE32-E72D297353CC}">
              <c16:uniqueId val="{00000000-50F9-422E-B580-66163915B29A}"/>
            </c:ext>
          </c:extLst>
        </c:ser>
        <c:dLbls>
          <c:showLegendKey val="0"/>
          <c:showVal val="0"/>
          <c:showCatName val="0"/>
          <c:showSerName val="0"/>
          <c:showPercent val="0"/>
          <c:showBubbleSize val="0"/>
        </c:dLbls>
        <c:gapWidth val="150"/>
        <c:axId val="90515328"/>
        <c:axId val="90516864"/>
      </c:barChart>
      <c:catAx>
        <c:axId val="905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516864"/>
        <c:crosses val="autoZero"/>
        <c:auto val="1"/>
        <c:lblAlgn val="ctr"/>
        <c:lblOffset val="100"/>
        <c:noMultiLvlLbl val="0"/>
      </c:catAx>
      <c:valAx>
        <c:axId val="90516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515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Raportul studenţilor înscrişi pe locuri fără taxă</a:t>
            </a:r>
          </a:p>
        </c:rich>
      </c:tx>
      <c:overlay val="0"/>
      <c:spPr>
        <a:noFill/>
        <a:ln>
          <a:noFill/>
        </a:ln>
        <a:effectLst/>
      </c:spPr>
    </c:title>
    <c:autoTitleDeleted val="0"/>
    <c:plotArea>
      <c:layout/>
      <c:barChart>
        <c:barDir val="col"/>
        <c:grouping val="clustered"/>
        <c:varyColors val="0"/>
        <c:ser>
          <c:idx val="0"/>
          <c:order val="0"/>
          <c:tx>
            <c:strRef>
              <c:f>Munka16!$E$103</c:f>
              <c:strCache>
                <c:ptCount val="1"/>
                <c:pt idx="0">
                  <c:v>2025</c:v>
                </c:pt>
              </c:strCache>
            </c:strRef>
          </c:tx>
          <c:spPr>
            <a:solidFill>
              <a:schemeClr val="accent1"/>
            </a:solidFill>
            <a:ln>
              <a:noFill/>
            </a:ln>
            <a:effectLst/>
          </c:spPr>
          <c:invertIfNegative val="0"/>
          <c:cat>
            <c:multiLvlStrRef>
              <c:f>Munka16!$C$104:$D$113</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Munka16!$E$104:$E$113</c:f>
              <c:numCache>
                <c:formatCode>0.00%</c:formatCode>
                <c:ptCount val="10"/>
                <c:pt idx="0">
                  <c:v>0.73070000000000002</c:v>
                </c:pt>
                <c:pt idx="1">
                  <c:v>0.88570000000000004</c:v>
                </c:pt>
                <c:pt idx="2">
                  <c:v>0.99580000000000002</c:v>
                </c:pt>
                <c:pt idx="3">
                  <c:v>0.93330000000000002</c:v>
                </c:pt>
                <c:pt idx="4">
                  <c:v>0</c:v>
                </c:pt>
                <c:pt idx="6">
                  <c:v>0</c:v>
                </c:pt>
                <c:pt idx="7">
                  <c:v>0</c:v>
                </c:pt>
                <c:pt idx="8">
                  <c:v>0.86250000000000004</c:v>
                </c:pt>
                <c:pt idx="9">
                  <c:v>0.82689999999999997</c:v>
                </c:pt>
              </c:numCache>
            </c:numRef>
          </c:val>
          <c:extLst>
            <c:ext xmlns:c16="http://schemas.microsoft.com/office/drawing/2014/chart" uri="{C3380CC4-5D6E-409C-BE32-E72D297353CC}">
              <c16:uniqueId val="{00000000-E455-4F63-9BFA-D3EB25A58828}"/>
            </c:ext>
          </c:extLst>
        </c:ser>
        <c:ser>
          <c:idx val="1"/>
          <c:order val="1"/>
          <c:tx>
            <c:strRef>
              <c:f>Munka16!$F$103</c:f>
              <c:strCache>
                <c:ptCount val="1"/>
                <c:pt idx="0">
                  <c:v>2024</c:v>
                </c:pt>
              </c:strCache>
            </c:strRef>
          </c:tx>
          <c:spPr>
            <a:solidFill>
              <a:schemeClr val="accent2"/>
            </a:solidFill>
            <a:ln>
              <a:noFill/>
            </a:ln>
            <a:effectLst/>
          </c:spPr>
          <c:invertIfNegative val="0"/>
          <c:cat>
            <c:multiLvlStrRef>
              <c:f>Munka16!$C$104:$D$113</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Munka16!$F$104:$F$113</c:f>
              <c:numCache>
                <c:formatCode>0%</c:formatCode>
                <c:ptCount val="10"/>
                <c:pt idx="0">
                  <c:v>0.89290000000000003</c:v>
                </c:pt>
                <c:pt idx="1">
                  <c:v>0.82850000000000001</c:v>
                </c:pt>
                <c:pt idx="2">
                  <c:v>0.88019999999999998</c:v>
                </c:pt>
                <c:pt idx="3">
                  <c:v>0.9667</c:v>
                </c:pt>
                <c:pt idx="6">
                  <c:v>0.92</c:v>
                </c:pt>
                <c:pt idx="7">
                  <c:v>0.81</c:v>
                </c:pt>
                <c:pt idx="8" formatCode="0.00%">
                  <c:v>0.88239999999999996</c:v>
                </c:pt>
                <c:pt idx="9" formatCode="0.00%">
                  <c:v>0.86839999999999995</c:v>
                </c:pt>
              </c:numCache>
            </c:numRef>
          </c:val>
          <c:extLst>
            <c:ext xmlns:c16="http://schemas.microsoft.com/office/drawing/2014/chart" uri="{C3380CC4-5D6E-409C-BE32-E72D297353CC}">
              <c16:uniqueId val="{00000001-E455-4F63-9BFA-D3EB25A58828}"/>
            </c:ext>
          </c:extLst>
        </c:ser>
        <c:ser>
          <c:idx val="2"/>
          <c:order val="2"/>
          <c:tx>
            <c:strRef>
              <c:f>Munka16!$G$103</c:f>
              <c:strCache>
                <c:ptCount val="1"/>
                <c:pt idx="0">
                  <c:v>2023</c:v>
                </c:pt>
              </c:strCache>
            </c:strRef>
          </c:tx>
          <c:spPr>
            <a:solidFill>
              <a:schemeClr val="accent3"/>
            </a:solidFill>
            <a:ln>
              <a:noFill/>
            </a:ln>
            <a:effectLst/>
          </c:spPr>
          <c:invertIfNegative val="0"/>
          <c:cat>
            <c:multiLvlStrRef>
              <c:f>Munka16!$C$104:$D$113</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Munka16!$G$104:$G$113</c:f>
              <c:numCache>
                <c:formatCode>0%</c:formatCode>
                <c:ptCount val="10"/>
                <c:pt idx="0">
                  <c:v>0.86</c:v>
                </c:pt>
                <c:pt idx="1">
                  <c:v>0.96</c:v>
                </c:pt>
                <c:pt idx="2">
                  <c:v>0.86</c:v>
                </c:pt>
                <c:pt idx="3">
                  <c:v>0.89</c:v>
                </c:pt>
                <c:pt idx="6">
                  <c:v>0.96</c:v>
                </c:pt>
                <c:pt idx="7">
                  <c:v>0.86</c:v>
                </c:pt>
                <c:pt idx="8" formatCode="0.00%">
                  <c:v>0.88</c:v>
                </c:pt>
                <c:pt idx="9" formatCode="0.00%">
                  <c:v>0.83</c:v>
                </c:pt>
              </c:numCache>
            </c:numRef>
          </c:val>
          <c:extLst>
            <c:ext xmlns:c16="http://schemas.microsoft.com/office/drawing/2014/chart" uri="{C3380CC4-5D6E-409C-BE32-E72D297353CC}">
              <c16:uniqueId val="{00000002-E455-4F63-9BFA-D3EB25A58828}"/>
            </c:ext>
          </c:extLst>
        </c:ser>
        <c:ser>
          <c:idx val="3"/>
          <c:order val="3"/>
          <c:tx>
            <c:strRef>
              <c:f>Munka16!$H$103</c:f>
              <c:strCache>
                <c:ptCount val="1"/>
                <c:pt idx="0">
                  <c:v>2022</c:v>
                </c:pt>
              </c:strCache>
            </c:strRef>
          </c:tx>
          <c:spPr>
            <a:solidFill>
              <a:schemeClr val="accent4"/>
            </a:solidFill>
            <a:ln>
              <a:noFill/>
            </a:ln>
            <a:effectLst/>
          </c:spPr>
          <c:invertIfNegative val="0"/>
          <c:cat>
            <c:multiLvlStrRef>
              <c:f>Munka16!$C$104:$D$113</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Munka16!$H$104:$H$113</c:f>
              <c:numCache>
                <c:formatCode>0%</c:formatCode>
                <c:ptCount val="10"/>
                <c:pt idx="0">
                  <c:v>0.96053511705685612</c:v>
                </c:pt>
                <c:pt idx="1">
                  <c:v>1</c:v>
                </c:pt>
                <c:pt idx="2">
                  <c:v>0.9181034482758621</c:v>
                </c:pt>
                <c:pt idx="3">
                  <c:v>1</c:v>
                </c:pt>
                <c:pt idx="6">
                  <c:v>0.99</c:v>
                </c:pt>
                <c:pt idx="7">
                  <c:v>0.92</c:v>
                </c:pt>
                <c:pt idx="8" formatCode="0.00%">
                  <c:v>0.9298369172057328</c:v>
                </c:pt>
                <c:pt idx="9" formatCode="0.00%">
                  <c:v>0.95655126880229413</c:v>
                </c:pt>
              </c:numCache>
            </c:numRef>
          </c:val>
          <c:extLst>
            <c:ext xmlns:c16="http://schemas.microsoft.com/office/drawing/2014/chart" uri="{C3380CC4-5D6E-409C-BE32-E72D297353CC}">
              <c16:uniqueId val="{00000003-E455-4F63-9BFA-D3EB25A58828}"/>
            </c:ext>
          </c:extLst>
        </c:ser>
        <c:ser>
          <c:idx val="4"/>
          <c:order val="4"/>
          <c:tx>
            <c:strRef>
              <c:f>Munka16!$I$103</c:f>
              <c:strCache>
                <c:ptCount val="1"/>
                <c:pt idx="0">
                  <c:v>2021</c:v>
                </c:pt>
              </c:strCache>
            </c:strRef>
          </c:tx>
          <c:spPr>
            <a:solidFill>
              <a:schemeClr val="accent5"/>
            </a:solidFill>
            <a:ln>
              <a:noFill/>
            </a:ln>
            <a:effectLst/>
          </c:spPr>
          <c:invertIfNegative val="0"/>
          <c:cat>
            <c:multiLvlStrRef>
              <c:f>Munka16!$C$104:$D$113</c:f>
              <c:multiLvlStrCache>
                <c:ptCount val="10"/>
                <c:lvl>
                  <c:pt idx="0">
                    <c:v>licenta</c:v>
                  </c:pt>
                  <c:pt idx="1">
                    <c:v>master</c:v>
                  </c:pt>
                  <c:pt idx="2">
                    <c:v>licenta</c:v>
                  </c:pt>
                  <c:pt idx="3">
                    <c:v>master</c:v>
                  </c:pt>
                  <c:pt idx="4">
                    <c:v>licenta</c:v>
                  </c:pt>
                  <c:pt idx="5">
                    <c:v>master</c:v>
                  </c:pt>
                  <c:pt idx="6">
                    <c:v>licenta</c:v>
                  </c:pt>
                  <c:pt idx="7">
                    <c:v>master</c:v>
                  </c:pt>
                  <c:pt idx="8">
                    <c:v>licenta</c:v>
                  </c:pt>
                  <c:pt idx="9">
                    <c:v>master</c:v>
                  </c:pt>
                </c:lvl>
                <c:lvl>
                  <c:pt idx="0">
                    <c:v>FSA</c:v>
                  </c:pt>
                  <c:pt idx="2">
                    <c:v>FSESUI</c:v>
                  </c:pt>
                  <c:pt idx="4">
                    <c:v>FSVS</c:v>
                  </c:pt>
                  <c:pt idx="6">
                    <c:v>FSTU</c:v>
                  </c:pt>
                  <c:pt idx="8">
                    <c:v>Universitate</c:v>
                  </c:pt>
                </c:lvl>
              </c:multiLvlStrCache>
            </c:multiLvlStrRef>
          </c:cat>
          <c:val>
            <c:numRef>
              <c:f>Munka16!$I$104:$I$113</c:f>
              <c:numCache>
                <c:formatCode>0%</c:formatCode>
                <c:ptCount val="10"/>
                <c:pt idx="0">
                  <c:v>0.95</c:v>
                </c:pt>
                <c:pt idx="1">
                  <c:v>1</c:v>
                </c:pt>
                <c:pt idx="2" formatCode="0.00%">
                  <c:v>0.90100000000000002</c:v>
                </c:pt>
                <c:pt idx="3" formatCode="0.00%">
                  <c:v>0.96499999999999997</c:v>
                </c:pt>
                <c:pt idx="6">
                  <c:v>0.9</c:v>
                </c:pt>
                <c:pt idx="7">
                  <c:v>0.83</c:v>
                </c:pt>
                <c:pt idx="8" formatCode="0.00">
                  <c:v>91.5</c:v>
                </c:pt>
                <c:pt idx="9" formatCode="0.00">
                  <c:v>92.9</c:v>
                </c:pt>
              </c:numCache>
            </c:numRef>
          </c:val>
          <c:extLst>
            <c:ext xmlns:c16="http://schemas.microsoft.com/office/drawing/2014/chart" uri="{C3380CC4-5D6E-409C-BE32-E72D297353CC}">
              <c16:uniqueId val="{00000000-66C4-4053-A734-7557FFC13859}"/>
            </c:ext>
          </c:extLst>
        </c:ser>
        <c:dLbls>
          <c:showLegendKey val="0"/>
          <c:showVal val="0"/>
          <c:showCatName val="0"/>
          <c:showSerName val="0"/>
          <c:showPercent val="0"/>
          <c:showBubbleSize val="0"/>
        </c:dLbls>
        <c:gapWidth val="219"/>
        <c:overlap val="-27"/>
        <c:axId val="29102848"/>
        <c:axId val="29104384"/>
      </c:barChart>
      <c:catAx>
        <c:axId val="29102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104384"/>
        <c:crosses val="autoZero"/>
        <c:auto val="1"/>
        <c:lblAlgn val="ctr"/>
        <c:lblOffset val="100"/>
        <c:noMultiLvlLbl val="0"/>
      </c:catAx>
      <c:valAx>
        <c:axId val="2910438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102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hu-HU"/>
              <a:t>Nr. de studenti pe grupe</a:t>
            </a:r>
            <a:endParaRPr lang="en-US"/>
          </a:p>
        </c:rich>
      </c:tx>
      <c:layout/>
      <c:overlay val="0"/>
      <c:spPr>
        <a:noFill/>
        <a:ln>
          <a:noFill/>
        </a:ln>
        <a:effectLst/>
      </c:spPr>
    </c:title>
    <c:autoTitleDeleted val="0"/>
    <c:plotArea>
      <c:layout/>
      <c:barChart>
        <c:barDir val="col"/>
        <c:grouping val="clustered"/>
        <c:varyColors val="0"/>
        <c:ser>
          <c:idx val="0"/>
          <c:order val="0"/>
          <c:tx>
            <c:strRef>
              <c:f>Munka17!$D$257</c:f>
              <c:strCache>
                <c:ptCount val="1"/>
                <c:pt idx="0">
                  <c:v>G</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multiLvlStrRef>
              <c:f>Munka17!$B$258:$C$267</c:f>
              <c:multiLvlStrCache>
                <c:ptCount val="10"/>
                <c:lvl>
                  <c:pt idx="0">
                    <c:v>BSc</c:v>
                  </c:pt>
                  <c:pt idx="1">
                    <c:v>MSc</c:v>
                  </c:pt>
                  <c:pt idx="2">
                    <c:v>BSc</c:v>
                  </c:pt>
                  <c:pt idx="3">
                    <c:v>MSc</c:v>
                  </c:pt>
                  <c:pt idx="4">
                    <c:v>Bsc</c:v>
                  </c:pt>
                  <c:pt idx="5">
                    <c:v>Msc</c:v>
                  </c:pt>
                  <c:pt idx="6">
                    <c:v>BSc</c:v>
                  </c:pt>
                  <c:pt idx="7">
                    <c:v>MSc</c:v>
                  </c:pt>
                  <c:pt idx="8">
                    <c:v>BSc</c:v>
                  </c:pt>
                  <c:pt idx="9">
                    <c:v>MSc</c:v>
                  </c:pt>
                </c:lvl>
                <c:lvl>
                  <c:pt idx="0">
                    <c:v>FSA</c:v>
                  </c:pt>
                  <c:pt idx="2">
                    <c:v>FSES-U I</c:v>
                  </c:pt>
                  <c:pt idx="4">
                    <c:v>FSVS</c:v>
                  </c:pt>
                  <c:pt idx="6">
                    <c:v>FSTU</c:v>
                  </c:pt>
                  <c:pt idx="8">
                    <c:v>Universitate</c:v>
                  </c:pt>
                </c:lvl>
              </c:multiLvlStrCache>
            </c:multiLvlStrRef>
          </c:cat>
          <c:val>
            <c:numRef>
              <c:f>Munka17!$D$258:$D$267</c:f>
              <c:numCache>
                <c:formatCode>General</c:formatCode>
                <c:ptCount val="10"/>
                <c:pt idx="0">
                  <c:v>15.93</c:v>
                </c:pt>
                <c:pt idx="1">
                  <c:v>6.57</c:v>
                </c:pt>
                <c:pt idx="2" formatCode="0.00">
                  <c:v>14.6</c:v>
                </c:pt>
                <c:pt idx="3" formatCode="0.00">
                  <c:v>17.82</c:v>
                </c:pt>
                <c:pt idx="4" formatCode="0.00">
                  <c:v>16.75</c:v>
                </c:pt>
                <c:pt idx="6" formatCode="0.00">
                  <c:v>18.28</c:v>
                </c:pt>
                <c:pt idx="7" formatCode="0.00">
                  <c:v>17.559999999999999</c:v>
                </c:pt>
                <c:pt idx="8" formatCode="0.00">
                  <c:v>18.04</c:v>
                </c:pt>
                <c:pt idx="9" formatCode="0.00">
                  <c:v>14.31</c:v>
                </c:pt>
              </c:numCache>
            </c:numRef>
          </c:val>
          <c:extLst>
            <c:ext xmlns:c16="http://schemas.microsoft.com/office/drawing/2014/chart" uri="{C3380CC4-5D6E-409C-BE32-E72D297353CC}">
              <c16:uniqueId val="{00000000-B7D4-48AC-A203-55317498C554}"/>
            </c:ext>
          </c:extLst>
        </c:ser>
        <c:ser>
          <c:idx val="1"/>
          <c:order val="1"/>
          <c:tx>
            <c:strRef>
              <c:f>Munka17!$E$257</c:f>
              <c:strCache>
                <c:ptCount val="1"/>
                <c:pt idx="0">
                  <c:v>g</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multiLvlStrRef>
              <c:f>Munka17!$B$258:$C$267</c:f>
              <c:multiLvlStrCache>
                <c:ptCount val="10"/>
                <c:lvl>
                  <c:pt idx="0">
                    <c:v>BSc</c:v>
                  </c:pt>
                  <c:pt idx="1">
                    <c:v>MSc</c:v>
                  </c:pt>
                  <c:pt idx="2">
                    <c:v>BSc</c:v>
                  </c:pt>
                  <c:pt idx="3">
                    <c:v>MSc</c:v>
                  </c:pt>
                  <c:pt idx="4">
                    <c:v>Bsc</c:v>
                  </c:pt>
                  <c:pt idx="5">
                    <c:v>Msc</c:v>
                  </c:pt>
                  <c:pt idx="6">
                    <c:v>BSc</c:v>
                  </c:pt>
                  <c:pt idx="7">
                    <c:v>MSc</c:v>
                  </c:pt>
                  <c:pt idx="8">
                    <c:v>BSc</c:v>
                  </c:pt>
                  <c:pt idx="9">
                    <c:v>MSc</c:v>
                  </c:pt>
                </c:lvl>
                <c:lvl>
                  <c:pt idx="0">
                    <c:v>FSA</c:v>
                  </c:pt>
                  <c:pt idx="2">
                    <c:v>FSES-U I</c:v>
                  </c:pt>
                  <c:pt idx="4">
                    <c:v>FSVS</c:v>
                  </c:pt>
                  <c:pt idx="6">
                    <c:v>FSTU</c:v>
                  </c:pt>
                  <c:pt idx="8">
                    <c:v>Universitate</c:v>
                  </c:pt>
                </c:lvl>
              </c:multiLvlStrCache>
            </c:multiLvlStrRef>
          </c:cat>
          <c:val>
            <c:numRef>
              <c:f>Munka17!$E$258:$E$267</c:f>
              <c:numCache>
                <c:formatCode>General</c:formatCode>
                <c:ptCount val="10"/>
                <c:pt idx="0">
                  <c:v>13.59</c:v>
                </c:pt>
                <c:pt idx="1">
                  <c:v>6.57</c:v>
                </c:pt>
                <c:pt idx="2" formatCode="0.00">
                  <c:v>10</c:v>
                </c:pt>
                <c:pt idx="3" formatCode="0.00">
                  <c:v>15</c:v>
                </c:pt>
                <c:pt idx="4" formatCode="0.00">
                  <c:v>5</c:v>
                </c:pt>
                <c:pt idx="6" formatCode="0.00">
                  <c:v>11.22</c:v>
                </c:pt>
                <c:pt idx="7" formatCode="0.00">
                  <c:v>11.64</c:v>
                </c:pt>
                <c:pt idx="8" formatCode="0.00">
                  <c:v>12.09</c:v>
                </c:pt>
                <c:pt idx="9">
                  <c:v>10.07</c:v>
                </c:pt>
              </c:numCache>
            </c:numRef>
          </c:val>
          <c:extLst>
            <c:ext xmlns:c16="http://schemas.microsoft.com/office/drawing/2014/chart" uri="{C3380CC4-5D6E-409C-BE32-E72D297353CC}">
              <c16:uniqueId val="{00000001-B7D4-48AC-A203-55317498C554}"/>
            </c:ext>
          </c:extLst>
        </c:ser>
        <c:dLbls>
          <c:dLblPos val="outEnd"/>
          <c:showLegendKey val="0"/>
          <c:showVal val="1"/>
          <c:showCatName val="0"/>
          <c:showSerName val="0"/>
          <c:showPercent val="0"/>
          <c:showBubbleSize val="0"/>
        </c:dLbls>
        <c:gapWidth val="444"/>
        <c:overlap val="-90"/>
        <c:axId val="88466560"/>
        <c:axId val="88468096"/>
      </c:barChart>
      <c:catAx>
        <c:axId val="884665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88468096"/>
        <c:crosses val="autoZero"/>
        <c:auto val="1"/>
        <c:lblAlgn val="ctr"/>
        <c:lblOffset val="100"/>
        <c:noMultiLvlLbl val="0"/>
      </c:catAx>
      <c:valAx>
        <c:axId val="88468096"/>
        <c:scaling>
          <c:orientation val="minMax"/>
        </c:scaling>
        <c:delete val="1"/>
        <c:axPos val="l"/>
        <c:numFmt formatCode="General" sourceLinked="1"/>
        <c:majorTickMark val="none"/>
        <c:minorTickMark val="none"/>
        <c:tickLblPos val="nextTo"/>
        <c:crossAx val="88466560"/>
        <c:crosses val="autoZero"/>
        <c:crossBetween val="between"/>
      </c:valAx>
      <c:spPr>
        <a:noFill/>
        <a:ln>
          <a:noFill/>
        </a:ln>
        <a:effectLst/>
      </c:spPr>
    </c:plotArea>
    <c:legend>
      <c:legendPos val="t"/>
      <c:layout>
        <c:manualLayout>
          <c:xMode val="edge"/>
          <c:yMode val="edge"/>
          <c:x val="3.8187204186596706E-2"/>
          <c:y val="0.11290954739296136"/>
          <c:w val="8.1121049202336981E-2"/>
          <c:h val="6.043012838660124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Situaţia gradului de promovare a anilor de studii în anul universitar 2025/2026</a:t>
            </a:r>
            <a:endParaRPr lang="ro-RO"/>
          </a:p>
        </c:rich>
      </c:tx>
      <c:overlay val="0"/>
      <c:spPr>
        <a:noFill/>
        <a:ln>
          <a:noFill/>
        </a:ln>
        <a:effectLst/>
      </c:spPr>
    </c:title>
    <c:autoTitleDeleted val="0"/>
    <c:plotArea>
      <c:layout/>
      <c:barChart>
        <c:barDir val="col"/>
        <c:grouping val="clustered"/>
        <c:varyColors val="0"/>
        <c:ser>
          <c:idx val="0"/>
          <c:order val="0"/>
          <c:tx>
            <c:strRef>
              <c:f>Munka18!$Y$6</c:f>
              <c:strCache>
                <c:ptCount val="1"/>
                <c:pt idx="0">
                  <c:v>I</c:v>
                </c:pt>
              </c:strCache>
            </c:strRef>
          </c:tx>
          <c:spPr>
            <a:solidFill>
              <a:schemeClr val="accent1"/>
            </a:solidFill>
            <a:ln>
              <a:noFill/>
            </a:ln>
            <a:effectLst/>
          </c:spPr>
          <c:invertIfNegative val="0"/>
          <c:cat>
            <c:multiLvlStrRef>
              <c:f>Munka18!$W$7:$X$12</c:f>
              <c:multiLvlStrCache>
                <c:ptCount val="6"/>
                <c:lvl>
                  <c:pt idx="0">
                    <c:v>Bsc</c:v>
                  </c:pt>
                  <c:pt idx="1">
                    <c:v>Msc</c:v>
                  </c:pt>
                  <c:pt idx="2">
                    <c:v>Bsc</c:v>
                  </c:pt>
                  <c:pt idx="3">
                    <c:v>Msc</c:v>
                  </c:pt>
                  <c:pt idx="4">
                    <c:v>BSc</c:v>
                  </c:pt>
                  <c:pt idx="5">
                    <c:v>MSc</c:v>
                  </c:pt>
                </c:lvl>
                <c:lvl>
                  <c:pt idx="0">
                    <c:v>FSA</c:v>
                  </c:pt>
                  <c:pt idx="2">
                    <c:v>FSEUI</c:v>
                  </c:pt>
                  <c:pt idx="4">
                    <c:v>FSUI</c:v>
                  </c:pt>
                </c:lvl>
              </c:multiLvlStrCache>
            </c:multiLvlStrRef>
          </c:cat>
          <c:val>
            <c:numRef>
              <c:f>Munka18!$Y$7:$Y$12</c:f>
              <c:numCache>
                <c:formatCode>0.00</c:formatCode>
                <c:ptCount val="6"/>
                <c:pt idx="0" formatCode="General">
                  <c:v>233</c:v>
                </c:pt>
                <c:pt idx="1">
                  <c:v>52</c:v>
                </c:pt>
                <c:pt idx="2">
                  <c:v>627</c:v>
                </c:pt>
                <c:pt idx="3" formatCode="General">
                  <c:v>196</c:v>
                </c:pt>
                <c:pt idx="4">
                  <c:v>870</c:v>
                </c:pt>
                <c:pt idx="5">
                  <c:v>96</c:v>
                </c:pt>
              </c:numCache>
            </c:numRef>
          </c:val>
          <c:extLst>
            <c:ext xmlns:c16="http://schemas.microsoft.com/office/drawing/2014/chart" uri="{C3380CC4-5D6E-409C-BE32-E72D297353CC}">
              <c16:uniqueId val="{00000000-AB94-4F51-9A02-9B0A9595FD54}"/>
            </c:ext>
          </c:extLst>
        </c:ser>
        <c:ser>
          <c:idx val="1"/>
          <c:order val="1"/>
          <c:tx>
            <c:strRef>
              <c:f>Munka18!$Z$6</c:f>
              <c:strCache>
                <c:ptCount val="1"/>
                <c:pt idx="0">
                  <c:v>P</c:v>
                </c:pt>
              </c:strCache>
            </c:strRef>
          </c:tx>
          <c:spPr>
            <a:solidFill>
              <a:schemeClr val="accent2"/>
            </a:solidFill>
            <a:ln>
              <a:noFill/>
            </a:ln>
            <a:effectLst/>
          </c:spPr>
          <c:invertIfNegative val="0"/>
          <c:cat>
            <c:multiLvlStrRef>
              <c:f>Munka18!$W$7:$X$12</c:f>
              <c:multiLvlStrCache>
                <c:ptCount val="6"/>
                <c:lvl>
                  <c:pt idx="0">
                    <c:v>Bsc</c:v>
                  </c:pt>
                  <c:pt idx="1">
                    <c:v>Msc</c:v>
                  </c:pt>
                  <c:pt idx="2">
                    <c:v>Bsc</c:v>
                  </c:pt>
                  <c:pt idx="3">
                    <c:v>Msc</c:v>
                  </c:pt>
                  <c:pt idx="4">
                    <c:v>BSc</c:v>
                  </c:pt>
                  <c:pt idx="5">
                    <c:v>MSc</c:v>
                  </c:pt>
                </c:lvl>
                <c:lvl>
                  <c:pt idx="0">
                    <c:v>FSA</c:v>
                  </c:pt>
                  <c:pt idx="2">
                    <c:v>FSEUI</c:v>
                  </c:pt>
                  <c:pt idx="4">
                    <c:v>FSUI</c:v>
                  </c:pt>
                </c:lvl>
              </c:multiLvlStrCache>
            </c:multiLvlStrRef>
          </c:cat>
          <c:val>
            <c:numRef>
              <c:f>Munka18!$Z$7:$Z$12</c:f>
              <c:numCache>
                <c:formatCode>0.00</c:formatCode>
                <c:ptCount val="6"/>
                <c:pt idx="0" formatCode="General">
                  <c:v>71</c:v>
                </c:pt>
                <c:pt idx="1">
                  <c:v>12</c:v>
                </c:pt>
                <c:pt idx="2">
                  <c:v>127</c:v>
                </c:pt>
                <c:pt idx="3">
                  <c:v>15</c:v>
                </c:pt>
                <c:pt idx="4">
                  <c:v>714</c:v>
                </c:pt>
                <c:pt idx="5">
                  <c:v>76</c:v>
                </c:pt>
              </c:numCache>
            </c:numRef>
          </c:val>
          <c:extLst>
            <c:ext xmlns:c16="http://schemas.microsoft.com/office/drawing/2014/chart" uri="{C3380CC4-5D6E-409C-BE32-E72D297353CC}">
              <c16:uniqueId val="{00000001-AB94-4F51-9A02-9B0A9595FD54}"/>
            </c:ext>
          </c:extLst>
        </c:ser>
        <c:ser>
          <c:idx val="2"/>
          <c:order val="2"/>
          <c:tx>
            <c:strRef>
              <c:f>Munka18!$AA$6</c:f>
              <c:strCache>
                <c:ptCount val="1"/>
                <c:pt idx="0">
                  <c:v>CI+A</c:v>
                </c:pt>
              </c:strCache>
            </c:strRef>
          </c:tx>
          <c:spPr>
            <a:solidFill>
              <a:schemeClr val="accent3"/>
            </a:solidFill>
            <a:ln>
              <a:noFill/>
            </a:ln>
            <a:effectLst/>
          </c:spPr>
          <c:invertIfNegative val="0"/>
          <c:cat>
            <c:multiLvlStrRef>
              <c:f>Munka18!$W$7:$X$12</c:f>
              <c:multiLvlStrCache>
                <c:ptCount val="6"/>
                <c:lvl>
                  <c:pt idx="0">
                    <c:v>Bsc</c:v>
                  </c:pt>
                  <c:pt idx="1">
                    <c:v>Msc</c:v>
                  </c:pt>
                  <c:pt idx="2">
                    <c:v>Bsc</c:v>
                  </c:pt>
                  <c:pt idx="3">
                    <c:v>Msc</c:v>
                  </c:pt>
                  <c:pt idx="4">
                    <c:v>BSc</c:v>
                  </c:pt>
                  <c:pt idx="5">
                    <c:v>MSc</c:v>
                  </c:pt>
                </c:lvl>
                <c:lvl>
                  <c:pt idx="0">
                    <c:v>FSA</c:v>
                  </c:pt>
                  <c:pt idx="2">
                    <c:v>FSEUI</c:v>
                  </c:pt>
                  <c:pt idx="4">
                    <c:v>FSUI</c:v>
                  </c:pt>
                </c:lvl>
              </c:multiLvlStrCache>
            </c:multiLvlStrRef>
          </c:cat>
          <c:val>
            <c:numRef>
              <c:f>Munka18!$AA$7:$AA$12</c:f>
              <c:numCache>
                <c:formatCode>General</c:formatCode>
                <c:ptCount val="6"/>
                <c:pt idx="0">
                  <c:v>135</c:v>
                </c:pt>
                <c:pt idx="1">
                  <c:v>31</c:v>
                </c:pt>
                <c:pt idx="2">
                  <c:v>472</c:v>
                </c:pt>
                <c:pt idx="3">
                  <c:v>161</c:v>
                </c:pt>
                <c:pt idx="4">
                  <c:v>522</c:v>
                </c:pt>
                <c:pt idx="5">
                  <c:v>66</c:v>
                </c:pt>
              </c:numCache>
            </c:numRef>
          </c:val>
          <c:extLst>
            <c:ext xmlns:c16="http://schemas.microsoft.com/office/drawing/2014/chart" uri="{C3380CC4-5D6E-409C-BE32-E72D297353CC}">
              <c16:uniqueId val="{00000002-AB94-4F51-9A02-9B0A9595FD54}"/>
            </c:ext>
          </c:extLst>
        </c:ser>
        <c:dLbls>
          <c:showLegendKey val="0"/>
          <c:showVal val="0"/>
          <c:showCatName val="0"/>
          <c:showSerName val="0"/>
          <c:showPercent val="0"/>
          <c:showBubbleSize val="0"/>
        </c:dLbls>
        <c:gapWidth val="219"/>
        <c:overlap val="-27"/>
        <c:axId val="29435776"/>
        <c:axId val="29437312"/>
      </c:barChart>
      <c:catAx>
        <c:axId val="29435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437312"/>
        <c:crosses val="autoZero"/>
        <c:auto val="1"/>
        <c:lblAlgn val="ctr"/>
        <c:lblOffset val="100"/>
        <c:noMultiLvlLbl val="0"/>
      </c:catAx>
      <c:valAx>
        <c:axId val="2943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435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Situa</a:t>
            </a:r>
            <a:r>
              <a:rPr lang="hu-HU" sz="1200"/>
              <a:t>ția</a:t>
            </a:r>
            <a:r>
              <a:rPr lang="hu-HU" sz="1200" baseline="0"/>
              <a:t> burselor</a:t>
            </a:r>
            <a:endParaRPr lang="en-US" sz="1200"/>
          </a:p>
        </c:rich>
      </c:tx>
      <c:layout/>
      <c:overlay val="0"/>
      <c:spPr>
        <a:noFill/>
        <a:ln>
          <a:noFill/>
        </a:ln>
        <a:effectLst/>
      </c:spPr>
    </c:title>
    <c:autoTitleDeleted val="0"/>
    <c:plotArea>
      <c:layout/>
      <c:barChart>
        <c:barDir val="col"/>
        <c:grouping val="clustered"/>
        <c:varyColors val="0"/>
        <c:ser>
          <c:idx val="0"/>
          <c:order val="0"/>
          <c:tx>
            <c:strRef>
              <c:f>Munka21!$S$3</c:f>
              <c:strCache>
                <c:ptCount val="1"/>
                <c:pt idx="0">
                  <c:v>Burse merit</c:v>
                </c:pt>
              </c:strCache>
            </c:strRef>
          </c:tx>
          <c:spPr>
            <a:solidFill>
              <a:schemeClr val="accent1"/>
            </a:solidFill>
            <a:ln>
              <a:noFill/>
            </a:ln>
            <a:effectLst/>
          </c:spPr>
          <c:invertIfNegative val="0"/>
          <c:cat>
            <c:strRef>
              <c:f>Munka21!$R$4:$R$6</c:f>
              <c:strCache>
                <c:ptCount val="3"/>
                <c:pt idx="0">
                  <c:v>FSA</c:v>
                </c:pt>
                <c:pt idx="1">
                  <c:v>FSESUI</c:v>
                </c:pt>
                <c:pt idx="2">
                  <c:v>FSTU</c:v>
                </c:pt>
              </c:strCache>
            </c:strRef>
          </c:cat>
          <c:val>
            <c:numRef>
              <c:f>Munka21!$S$4:$S$6</c:f>
              <c:numCache>
                <c:formatCode>0.00%</c:formatCode>
                <c:ptCount val="3"/>
                <c:pt idx="0">
                  <c:v>3.4200000000000001E-2</c:v>
                </c:pt>
                <c:pt idx="1">
                  <c:v>3.78E-2</c:v>
                </c:pt>
                <c:pt idx="2">
                  <c:v>7.1000000000000004E-3</c:v>
                </c:pt>
              </c:numCache>
            </c:numRef>
          </c:val>
          <c:extLst>
            <c:ext xmlns:c16="http://schemas.microsoft.com/office/drawing/2014/chart" uri="{C3380CC4-5D6E-409C-BE32-E72D297353CC}">
              <c16:uniqueId val="{00000000-AAD0-4800-ADD8-9413ED354EC5}"/>
            </c:ext>
          </c:extLst>
        </c:ser>
        <c:ser>
          <c:idx val="1"/>
          <c:order val="1"/>
          <c:tx>
            <c:strRef>
              <c:f>Munka21!$T$3</c:f>
              <c:strCache>
                <c:ptCount val="1"/>
                <c:pt idx="0">
                  <c:v>Burse studii</c:v>
                </c:pt>
              </c:strCache>
            </c:strRef>
          </c:tx>
          <c:spPr>
            <a:solidFill>
              <a:schemeClr val="accent2"/>
            </a:solidFill>
            <a:ln>
              <a:noFill/>
            </a:ln>
            <a:effectLst/>
          </c:spPr>
          <c:invertIfNegative val="0"/>
          <c:cat>
            <c:strRef>
              <c:f>Munka21!$R$4:$R$6</c:f>
              <c:strCache>
                <c:ptCount val="3"/>
                <c:pt idx="0">
                  <c:v>FSA</c:v>
                </c:pt>
                <c:pt idx="1">
                  <c:v>FSESUI</c:v>
                </c:pt>
                <c:pt idx="2">
                  <c:v>FSTU</c:v>
                </c:pt>
              </c:strCache>
            </c:strRef>
          </c:cat>
          <c:val>
            <c:numRef>
              <c:f>Munka21!$T$4:$T$6</c:f>
              <c:numCache>
                <c:formatCode>0.00%</c:formatCode>
                <c:ptCount val="3"/>
                <c:pt idx="0">
                  <c:v>0.1056</c:v>
                </c:pt>
                <c:pt idx="1">
                  <c:v>0</c:v>
                </c:pt>
                <c:pt idx="2">
                  <c:v>0.1318</c:v>
                </c:pt>
              </c:numCache>
            </c:numRef>
          </c:val>
          <c:extLst>
            <c:ext xmlns:c16="http://schemas.microsoft.com/office/drawing/2014/chart" uri="{C3380CC4-5D6E-409C-BE32-E72D297353CC}">
              <c16:uniqueId val="{00000001-AAD0-4800-ADD8-9413ED354EC5}"/>
            </c:ext>
          </c:extLst>
        </c:ser>
        <c:ser>
          <c:idx val="2"/>
          <c:order val="2"/>
          <c:tx>
            <c:strRef>
              <c:f>Munka21!$U$3</c:f>
              <c:strCache>
                <c:ptCount val="1"/>
                <c:pt idx="0">
                  <c:v>Burse sociale</c:v>
                </c:pt>
              </c:strCache>
            </c:strRef>
          </c:tx>
          <c:spPr>
            <a:solidFill>
              <a:schemeClr val="accent3"/>
            </a:solidFill>
            <a:ln>
              <a:noFill/>
            </a:ln>
            <a:effectLst/>
          </c:spPr>
          <c:invertIfNegative val="0"/>
          <c:cat>
            <c:strRef>
              <c:f>Munka21!$R$4:$R$6</c:f>
              <c:strCache>
                <c:ptCount val="3"/>
                <c:pt idx="0">
                  <c:v>FSA</c:v>
                </c:pt>
                <c:pt idx="1">
                  <c:v>FSESUI</c:v>
                </c:pt>
                <c:pt idx="2">
                  <c:v>FSTU</c:v>
                </c:pt>
              </c:strCache>
            </c:strRef>
          </c:cat>
          <c:val>
            <c:numRef>
              <c:f>Munka21!$U$4:$U$6</c:f>
              <c:numCache>
                <c:formatCode>0.00%</c:formatCode>
                <c:ptCount val="3"/>
                <c:pt idx="0">
                  <c:v>0.1087</c:v>
                </c:pt>
                <c:pt idx="1">
                  <c:v>0</c:v>
                </c:pt>
                <c:pt idx="2">
                  <c:v>9.4100000000000003E-2</c:v>
                </c:pt>
              </c:numCache>
            </c:numRef>
          </c:val>
          <c:extLst>
            <c:ext xmlns:c16="http://schemas.microsoft.com/office/drawing/2014/chart" uri="{C3380CC4-5D6E-409C-BE32-E72D297353CC}">
              <c16:uniqueId val="{00000002-AAD0-4800-ADD8-9413ED354EC5}"/>
            </c:ext>
          </c:extLst>
        </c:ser>
        <c:ser>
          <c:idx val="3"/>
          <c:order val="3"/>
          <c:tx>
            <c:strRef>
              <c:f>Munka21!$V$3</c:f>
              <c:strCache>
                <c:ptCount val="1"/>
                <c:pt idx="0">
                  <c:v>Total </c:v>
                </c:pt>
              </c:strCache>
            </c:strRef>
          </c:tx>
          <c:spPr>
            <a:solidFill>
              <a:schemeClr val="accent4"/>
            </a:solidFill>
            <a:ln>
              <a:noFill/>
            </a:ln>
            <a:effectLst/>
          </c:spPr>
          <c:invertIfNegative val="0"/>
          <c:cat>
            <c:strRef>
              <c:f>Munka21!$R$4:$R$6</c:f>
              <c:strCache>
                <c:ptCount val="3"/>
                <c:pt idx="0">
                  <c:v>FSA</c:v>
                </c:pt>
                <c:pt idx="1">
                  <c:v>FSESUI</c:v>
                </c:pt>
                <c:pt idx="2">
                  <c:v>FSTU</c:v>
                </c:pt>
              </c:strCache>
            </c:strRef>
          </c:cat>
          <c:val>
            <c:numRef>
              <c:f>Munka21!$V$4:$V$6</c:f>
              <c:numCache>
                <c:formatCode>0.00%</c:formatCode>
                <c:ptCount val="3"/>
                <c:pt idx="0">
                  <c:v>0.24840000000000001</c:v>
                </c:pt>
                <c:pt idx="1">
                  <c:v>0.24759999999999999</c:v>
                </c:pt>
                <c:pt idx="2">
                  <c:v>0.24590000000000001</c:v>
                </c:pt>
              </c:numCache>
            </c:numRef>
          </c:val>
          <c:extLst>
            <c:ext xmlns:c16="http://schemas.microsoft.com/office/drawing/2014/chart" uri="{C3380CC4-5D6E-409C-BE32-E72D297353CC}">
              <c16:uniqueId val="{00000003-AAD0-4800-ADD8-9413ED354EC5}"/>
            </c:ext>
          </c:extLst>
        </c:ser>
        <c:dLbls>
          <c:showLegendKey val="0"/>
          <c:showVal val="0"/>
          <c:showCatName val="0"/>
          <c:showSerName val="0"/>
          <c:showPercent val="0"/>
          <c:showBubbleSize val="0"/>
        </c:dLbls>
        <c:gapWidth val="219"/>
        <c:overlap val="-27"/>
        <c:axId val="29938048"/>
        <c:axId val="29939584"/>
      </c:barChart>
      <c:catAx>
        <c:axId val="299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39584"/>
        <c:crosses val="autoZero"/>
        <c:auto val="1"/>
        <c:lblAlgn val="ctr"/>
        <c:lblOffset val="100"/>
        <c:noMultiLvlLbl val="0"/>
      </c:catAx>
      <c:valAx>
        <c:axId val="299395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3804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ro-RO" sz="1200"/>
              <a:t>Grad</a:t>
            </a:r>
            <a:r>
              <a:rPr lang="ro-RO" sz="1200" baseline="0"/>
              <a:t> de mulțumire a studenților cu activitatea didactică</a:t>
            </a:r>
            <a:endParaRPr lang="en-US" sz="1200"/>
          </a:p>
        </c:rich>
      </c:tx>
      <c:layout/>
      <c:overlay val="0"/>
      <c:spPr>
        <a:noFill/>
        <a:ln>
          <a:noFill/>
        </a:ln>
        <a:effectLst/>
      </c:spPr>
    </c:title>
    <c:autoTitleDeleted val="0"/>
    <c:plotArea>
      <c:layout/>
      <c:barChart>
        <c:barDir val="col"/>
        <c:grouping val="clustered"/>
        <c:varyColors val="0"/>
        <c:ser>
          <c:idx val="0"/>
          <c:order val="0"/>
          <c:tx>
            <c:strRef>
              <c:f>Munka22!$R$4</c:f>
              <c:strCache>
                <c:ptCount val="1"/>
                <c:pt idx="0">
                  <c:v>Studenti evaluați</c:v>
                </c:pt>
              </c:strCache>
            </c:strRef>
          </c:tx>
          <c:spPr>
            <a:solidFill>
              <a:schemeClr val="accent1"/>
            </a:solidFill>
            <a:ln>
              <a:noFill/>
            </a:ln>
            <a:effectLst/>
          </c:spPr>
          <c:invertIfNegative val="0"/>
          <c:cat>
            <c:strRef>
              <c:f>Munka22!$Q$5:$Q$9</c:f>
              <c:strCache>
                <c:ptCount val="5"/>
                <c:pt idx="0">
                  <c:v>FSA</c:v>
                </c:pt>
                <c:pt idx="1">
                  <c:v>FSESUI</c:v>
                </c:pt>
                <c:pt idx="2">
                  <c:v>FSVS</c:v>
                </c:pt>
                <c:pt idx="3">
                  <c:v>FSTU</c:v>
                </c:pt>
                <c:pt idx="4">
                  <c:v>Total U</c:v>
                </c:pt>
              </c:strCache>
            </c:strRef>
          </c:cat>
          <c:val>
            <c:numRef>
              <c:f>Munka22!$R$5:$R$9</c:f>
              <c:numCache>
                <c:formatCode>0.00%</c:formatCode>
                <c:ptCount val="5"/>
                <c:pt idx="0">
                  <c:v>0.23</c:v>
                </c:pt>
                <c:pt idx="1">
                  <c:v>0.58420000000000005</c:v>
                </c:pt>
                <c:pt idx="2">
                  <c:v>0.64</c:v>
                </c:pt>
                <c:pt idx="3">
                  <c:v>0.17599999999999999</c:v>
                </c:pt>
                <c:pt idx="4" formatCode="0%">
                  <c:v>0</c:v>
                </c:pt>
              </c:numCache>
            </c:numRef>
          </c:val>
          <c:extLst>
            <c:ext xmlns:c16="http://schemas.microsoft.com/office/drawing/2014/chart" uri="{C3380CC4-5D6E-409C-BE32-E72D297353CC}">
              <c16:uniqueId val="{00000000-BF02-4A1A-9EC9-69758989FC7F}"/>
            </c:ext>
          </c:extLst>
        </c:ser>
        <c:ser>
          <c:idx val="1"/>
          <c:order val="1"/>
          <c:tx>
            <c:strRef>
              <c:f>Munka22!$S$4</c:f>
              <c:strCache>
                <c:ptCount val="1"/>
                <c:pt idx="0">
                  <c:v>Foarte multumiti</c:v>
                </c:pt>
              </c:strCache>
            </c:strRef>
          </c:tx>
          <c:spPr>
            <a:solidFill>
              <a:schemeClr val="accent2"/>
            </a:solidFill>
            <a:ln>
              <a:noFill/>
            </a:ln>
            <a:effectLst/>
          </c:spPr>
          <c:invertIfNegative val="0"/>
          <c:cat>
            <c:strRef>
              <c:f>Munka22!$Q$5:$Q$9</c:f>
              <c:strCache>
                <c:ptCount val="5"/>
                <c:pt idx="0">
                  <c:v>FSA</c:v>
                </c:pt>
                <c:pt idx="1">
                  <c:v>FSESUI</c:v>
                </c:pt>
                <c:pt idx="2">
                  <c:v>FSVS</c:v>
                </c:pt>
                <c:pt idx="3">
                  <c:v>FSTU</c:v>
                </c:pt>
                <c:pt idx="4">
                  <c:v>Total U</c:v>
                </c:pt>
              </c:strCache>
            </c:strRef>
          </c:cat>
          <c:val>
            <c:numRef>
              <c:f>Munka22!$S$5:$S$9</c:f>
              <c:numCache>
                <c:formatCode>0.00%</c:formatCode>
                <c:ptCount val="5"/>
                <c:pt idx="0">
                  <c:v>0.26</c:v>
                </c:pt>
                <c:pt idx="1">
                  <c:v>0.68710000000000004</c:v>
                </c:pt>
                <c:pt idx="2">
                  <c:v>0.39</c:v>
                </c:pt>
                <c:pt idx="3">
                  <c:v>0.109</c:v>
                </c:pt>
                <c:pt idx="4" formatCode="0%">
                  <c:v>0.36149999999999999</c:v>
                </c:pt>
              </c:numCache>
            </c:numRef>
          </c:val>
          <c:extLst>
            <c:ext xmlns:c16="http://schemas.microsoft.com/office/drawing/2014/chart" uri="{C3380CC4-5D6E-409C-BE32-E72D297353CC}">
              <c16:uniqueId val="{00000001-BF02-4A1A-9EC9-69758989FC7F}"/>
            </c:ext>
          </c:extLst>
        </c:ser>
        <c:ser>
          <c:idx val="2"/>
          <c:order val="2"/>
          <c:tx>
            <c:strRef>
              <c:f>Munka22!$T$4</c:f>
              <c:strCache>
                <c:ptCount val="1"/>
                <c:pt idx="0">
                  <c:v>Multumiti</c:v>
                </c:pt>
              </c:strCache>
            </c:strRef>
          </c:tx>
          <c:spPr>
            <a:solidFill>
              <a:schemeClr val="accent3"/>
            </a:solidFill>
            <a:ln>
              <a:noFill/>
            </a:ln>
            <a:effectLst/>
          </c:spPr>
          <c:invertIfNegative val="0"/>
          <c:cat>
            <c:strRef>
              <c:f>Munka22!$Q$5:$Q$9</c:f>
              <c:strCache>
                <c:ptCount val="5"/>
                <c:pt idx="0">
                  <c:v>FSA</c:v>
                </c:pt>
                <c:pt idx="1">
                  <c:v>FSESUI</c:v>
                </c:pt>
                <c:pt idx="2">
                  <c:v>FSVS</c:v>
                </c:pt>
                <c:pt idx="3">
                  <c:v>FSTU</c:v>
                </c:pt>
                <c:pt idx="4">
                  <c:v>Total U</c:v>
                </c:pt>
              </c:strCache>
            </c:strRef>
          </c:cat>
          <c:val>
            <c:numRef>
              <c:f>Munka22!$T$5:$T$9</c:f>
              <c:numCache>
                <c:formatCode>0.00%</c:formatCode>
                <c:ptCount val="5"/>
                <c:pt idx="0">
                  <c:v>0.52</c:v>
                </c:pt>
                <c:pt idx="1">
                  <c:v>0.28220000000000001</c:v>
                </c:pt>
                <c:pt idx="2">
                  <c:v>0.61</c:v>
                </c:pt>
                <c:pt idx="3">
                  <c:v>0.78300000000000003</c:v>
                </c:pt>
                <c:pt idx="4" formatCode="0%">
                  <c:v>0.54879999999999995</c:v>
                </c:pt>
              </c:numCache>
            </c:numRef>
          </c:val>
          <c:extLst>
            <c:ext xmlns:c16="http://schemas.microsoft.com/office/drawing/2014/chart" uri="{C3380CC4-5D6E-409C-BE32-E72D297353CC}">
              <c16:uniqueId val="{00000002-BF02-4A1A-9EC9-69758989FC7F}"/>
            </c:ext>
          </c:extLst>
        </c:ser>
        <c:ser>
          <c:idx val="3"/>
          <c:order val="3"/>
          <c:tx>
            <c:strRef>
              <c:f>Munka22!$U$4</c:f>
              <c:strCache>
                <c:ptCount val="1"/>
                <c:pt idx="0">
                  <c:v>Mediu multumiti</c:v>
                </c:pt>
              </c:strCache>
            </c:strRef>
          </c:tx>
          <c:spPr>
            <a:solidFill>
              <a:schemeClr val="accent4"/>
            </a:solidFill>
            <a:ln>
              <a:noFill/>
            </a:ln>
            <a:effectLst/>
          </c:spPr>
          <c:invertIfNegative val="0"/>
          <c:cat>
            <c:strRef>
              <c:f>Munka22!$Q$5:$Q$9</c:f>
              <c:strCache>
                <c:ptCount val="5"/>
                <c:pt idx="0">
                  <c:v>FSA</c:v>
                </c:pt>
                <c:pt idx="1">
                  <c:v>FSESUI</c:v>
                </c:pt>
                <c:pt idx="2">
                  <c:v>FSVS</c:v>
                </c:pt>
                <c:pt idx="3">
                  <c:v>FSTU</c:v>
                </c:pt>
                <c:pt idx="4">
                  <c:v>Total U</c:v>
                </c:pt>
              </c:strCache>
            </c:strRef>
          </c:cat>
          <c:val>
            <c:numRef>
              <c:f>Munka22!$U$5:$U$9</c:f>
              <c:numCache>
                <c:formatCode>0.00%</c:formatCode>
                <c:ptCount val="5"/>
                <c:pt idx="0">
                  <c:v>0.15</c:v>
                </c:pt>
                <c:pt idx="1">
                  <c:v>1.23E-2</c:v>
                </c:pt>
                <c:pt idx="2">
                  <c:v>0</c:v>
                </c:pt>
                <c:pt idx="3">
                  <c:v>0</c:v>
                </c:pt>
                <c:pt idx="4" formatCode="0%">
                  <c:v>0</c:v>
                </c:pt>
              </c:numCache>
            </c:numRef>
          </c:val>
          <c:extLst>
            <c:ext xmlns:c16="http://schemas.microsoft.com/office/drawing/2014/chart" uri="{C3380CC4-5D6E-409C-BE32-E72D297353CC}">
              <c16:uniqueId val="{00000003-BF02-4A1A-9EC9-69758989FC7F}"/>
            </c:ext>
          </c:extLst>
        </c:ser>
        <c:ser>
          <c:idx val="4"/>
          <c:order val="4"/>
          <c:tx>
            <c:strRef>
              <c:f>Munka22!$V$4</c:f>
              <c:strCache>
                <c:ptCount val="1"/>
                <c:pt idx="0">
                  <c:v>Nemultumiti</c:v>
                </c:pt>
              </c:strCache>
            </c:strRef>
          </c:tx>
          <c:spPr>
            <a:solidFill>
              <a:schemeClr val="accent5"/>
            </a:solidFill>
            <a:ln>
              <a:noFill/>
            </a:ln>
            <a:effectLst/>
          </c:spPr>
          <c:invertIfNegative val="0"/>
          <c:cat>
            <c:strRef>
              <c:f>Munka22!$Q$5:$Q$9</c:f>
              <c:strCache>
                <c:ptCount val="5"/>
                <c:pt idx="0">
                  <c:v>FSA</c:v>
                </c:pt>
                <c:pt idx="1">
                  <c:v>FSESUI</c:v>
                </c:pt>
                <c:pt idx="2">
                  <c:v>FSVS</c:v>
                </c:pt>
                <c:pt idx="3">
                  <c:v>FSTU</c:v>
                </c:pt>
                <c:pt idx="4">
                  <c:v>Total U</c:v>
                </c:pt>
              </c:strCache>
            </c:strRef>
          </c:cat>
          <c:val>
            <c:numRef>
              <c:f>Munka22!$V$5:$V$9</c:f>
              <c:numCache>
                <c:formatCode>0.00%</c:formatCode>
                <c:ptCount val="5"/>
                <c:pt idx="0">
                  <c:v>7.0000000000000007E-2</c:v>
                </c:pt>
                <c:pt idx="1">
                  <c:v>1.84E-2</c:v>
                </c:pt>
                <c:pt idx="2">
                  <c:v>0</c:v>
                </c:pt>
                <c:pt idx="3">
                  <c:v>0</c:v>
                </c:pt>
                <c:pt idx="4" formatCode="0%">
                  <c:v>0</c:v>
                </c:pt>
              </c:numCache>
            </c:numRef>
          </c:val>
          <c:extLst>
            <c:ext xmlns:c16="http://schemas.microsoft.com/office/drawing/2014/chart" uri="{C3380CC4-5D6E-409C-BE32-E72D297353CC}">
              <c16:uniqueId val="{00000004-BF02-4A1A-9EC9-69758989FC7F}"/>
            </c:ext>
          </c:extLst>
        </c:ser>
        <c:dLbls>
          <c:showLegendKey val="0"/>
          <c:showVal val="0"/>
          <c:showCatName val="0"/>
          <c:showSerName val="0"/>
          <c:showPercent val="0"/>
          <c:showBubbleSize val="0"/>
        </c:dLbls>
        <c:gapWidth val="219"/>
        <c:overlap val="-27"/>
        <c:axId val="30199168"/>
        <c:axId val="30205056"/>
      </c:barChart>
      <c:catAx>
        <c:axId val="30199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05056"/>
        <c:crosses val="autoZero"/>
        <c:auto val="1"/>
        <c:lblAlgn val="ctr"/>
        <c:lblOffset val="100"/>
        <c:noMultiLvlLbl val="0"/>
      </c:catAx>
      <c:valAx>
        <c:axId val="302050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1991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sz="1200"/>
              <a:t>Grad de mulțimire</a:t>
            </a:r>
            <a:r>
              <a:rPr lang="hu-HU" sz="1200" baseline="0"/>
              <a:t> a studenților cu infrastructura oferită</a:t>
            </a:r>
            <a:endParaRPr lang="en-US" sz="1200"/>
          </a:p>
        </c:rich>
      </c:tx>
      <c:layout/>
      <c:overlay val="0"/>
      <c:spPr>
        <a:noFill/>
        <a:ln>
          <a:noFill/>
        </a:ln>
        <a:effectLst/>
      </c:spPr>
    </c:title>
    <c:autoTitleDeleted val="0"/>
    <c:plotArea>
      <c:layout>
        <c:manualLayout>
          <c:layoutTarget val="inner"/>
          <c:xMode val="edge"/>
          <c:yMode val="edge"/>
          <c:x val="7.7420656774816937E-2"/>
          <c:y val="5.5101089494439981E-2"/>
          <c:w val="0.88891285748274096"/>
          <c:h val="0.69638590397712263"/>
        </c:manualLayout>
      </c:layout>
      <c:barChart>
        <c:barDir val="col"/>
        <c:grouping val="clustered"/>
        <c:varyColors val="0"/>
        <c:ser>
          <c:idx val="0"/>
          <c:order val="0"/>
          <c:tx>
            <c:strRef>
              <c:f>Munka23!$S$5</c:f>
              <c:strCache>
                <c:ptCount val="1"/>
                <c:pt idx="0">
                  <c:v>Studenti evaluați</c:v>
                </c:pt>
              </c:strCache>
            </c:strRef>
          </c:tx>
          <c:spPr>
            <a:solidFill>
              <a:schemeClr val="accent1"/>
            </a:solidFill>
            <a:ln>
              <a:noFill/>
            </a:ln>
            <a:effectLst/>
          </c:spPr>
          <c:invertIfNegative val="0"/>
          <c:cat>
            <c:strRef>
              <c:f>Munka23!$R$6:$R$10</c:f>
              <c:strCache>
                <c:ptCount val="5"/>
                <c:pt idx="0">
                  <c:v>FSA</c:v>
                </c:pt>
                <c:pt idx="1">
                  <c:v>FSESUI</c:v>
                </c:pt>
                <c:pt idx="2">
                  <c:v>FSVS</c:v>
                </c:pt>
                <c:pt idx="3">
                  <c:v>FSTU</c:v>
                </c:pt>
                <c:pt idx="4">
                  <c:v>Total U</c:v>
                </c:pt>
              </c:strCache>
            </c:strRef>
          </c:cat>
          <c:val>
            <c:numRef>
              <c:f>Munka23!$S$6:$S$10</c:f>
              <c:numCache>
                <c:formatCode>0.00%</c:formatCode>
                <c:ptCount val="5"/>
                <c:pt idx="0">
                  <c:v>0.22</c:v>
                </c:pt>
                <c:pt idx="1">
                  <c:v>0.53</c:v>
                </c:pt>
                <c:pt idx="2">
                  <c:v>0.64</c:v>
                </c:pt>
                <c:pt idx="3">
                  <c:v>0.17</c:v>
                </c:pt>
                <c:pt idx="4" formatCode="0%">
                  <c:v>0.39</c:v>
                </c:pt>
              </c:numCache>
            </c:numRef>
          </c:val>
          <c:extLst>
            <c:ext xmlns:c16="http://schemas.microsoft.com/office/drawing/2014/chart" uri="{C3380CC4-5D6E-409C-BE32-E72D297353CC}">
              <c16:uniqueId val="{00000000-1F78-4E09-A433-2E67E252C428}"/>
            </c:ext>
          </c:extLst>
        </c:ser>
        <c:ser>
          <c:idx val="1"/>
          <c:order val="1"/>
          <c:tx>
            <c:strRef>
              <c:f>Munka23!$T$5</c:f>
              <c:strCache>
                <c:ptCount val="1"/>
                <c:pt idx="0">
                  <c:v>Foarte multumiti</c:v>
                </c:pt>
              </c:strCache>
            </c:strRef>
          </c:tx>
          <c:spPr>
            <a:solidFill>
              <a:schemeClr val="accent2"/>
            </a:solidFill>
            <a:ln>
              <a:noFill/>
            </a:ln>
            <a:effectLst/>
          </c:spPr>
          <c:invertIfNegative val="0"/>
          <c:cat>
            <c:strRef>
              <c:f>Munka23!$R$6:$R$10</c:f>
              <c:strCache>
                <c:ptCount val="5"/>
                <c:pt idx="0">
                  <c:v>FSA</c:v>
                </c:pt>
                <c:pt idx="1">
                  <c:v>FSESUI</c:v>
                </c:pt>
                <c:pt idx="2">
                  <c:v>FSVS</c:v>
                </c:pt>
                <c:pt idx="3">
                  <c:v>FSTU</c:v>
                </c:pt>
                <c:pt idx="4">
                  <c:v>Total U</c:v>
                </c:pt>
              </c:strCache>
            </c:strRef>
          </c:cat>
          <c:val>
            <c:numRef>
              <c:f>Munka23!$T$6:$T$10</c:f>
              <c:numCache>
                <c:formatCode>0.00%</c:formatCode>
                <c:ptCount val="5"/>
                <c:pt idx="0">
                  <c:v>0.32</c:v>
                </c:pt>
                <c:pt idx="1">
                  <c:v>0.65</c:v>
                </c:pt>
                <c:pt idx="2">
                  <c:v>0.6</c:v>
                </c:pt>
                <c:pt idx="3">
                  <c:v>0.61</c:v>
                </c:pt>
                <c:pt idx="4" formatCode="0%">
                  <c:v>0.54</c:v>
                </c:pt>
              </c:numCache>
            </c:numRef>
          </c:val>
          <c:extLst>
            <c:ext xmlns:c16="http://schemas.microsoft.com/office/drawing/2014/chart" uri="{C3380CC4-5D6E-409C-BE32-E72D297353CC}">
              <c16:uniqueId val="{00000001-1F78-4E09-A433-2E67E252C428}"/>
            </c:ext>
          </c:extLst>
        </c:ser>
        <c:ser>
          <c:idx val="2"/>
          <c:order val="2"/>
          <c:tx>
            <c:strRef>
              <c:f>Munka23!$U$5</c:f>
              <c:strCache>
                <c:ptCount val="1"/>
                <c:pt idx="0">
                  <c:v>Multumiti</c:v>
                </c:pt>
              </c:strCache>
            </c:strRef>
          </c:tx>
          <c:spPr>
            <a:solidFill>
              <a:schemeClr val="accent3"/>
            </a:solidFill>
            <a:ln>
              <a:noFill/>
            </a:ln>
            <a:effectLst/>
          </c:spPr>
          <c:invertIfNegative val="0"/>
          <c:cat>
            <c:strRef>
              <c:f>Munka23!$R$6:$R$10</c:f>
              <c:strCache>
                <c:ptCount val="5"/>
                <c:pt idx="0">
                  <c:v>FSA</c:v>
                </c:pt>
                <c:pt idx="1">
                  <c:v>FSESUI</c:v>
                </c:pt>
                <c:pt idx="2">
                  <c:v>FSVS</c:v>
                </c:pt>
                <c:pt idx="3">
                  <c:v>FSTU</c:v>
                </c:pt>
                <c:pt idx="4">
                  <c:v>Total U</c:v>
                </c:pt>
              </c:strCache>
            </c:strRef>
          </c:cat>
          <c:val>
            <c:numRef>
              <c:f>Munka23!$U$6:$U$10</c:f>
              <c:numCache>
                <c:formatCode>0.00%</c:formatCode>
                <c:ptCount val="5"/>
                <c:pt idx="0">
                  <c:v>0.53</c:v>
                </c:pt>
                <c:pt idx="1">
                  <c:v>0.31</c:v>
                </c:pt>
                <c:pt idx="2">
                  <c:v>0.35</c:v>
                </c:pt>
                <c:pt idx="3">
                  <c:v>0.35</c:v>
                </c:pt>
                <c:pt idx="4" formatCode="0%">
                  <c:v>0.39</c:v>
                </c:pt>
              </c:numCache>
            </c:numRef>
          </c:val>
          <c:extLst>
            <c:ext xmlns:c16="http://schemas.microsoft.com/office/drawing/2014/chart" uri="{C3380CC4-5D6E-409C-BE32-E72D297353CC}">
              <c16:uniqueId val="{00000002-1F78-4E09-A433-2E67E252C428}"/>
            </c:ext>
          </c:extLst>
        </c:ser>
        <c:ser>
          <c:idx val="3"/>
          <c:order val="3"/>
          <c:tx>
            <c:strRef>
              <c:f>Munka23!$V$5</c:f>
              <c:strCache>
                <c:ptCount val="1"/>
                <c:pt idx="0">
                  <c:v>Mediu multumiti</c:v>
                </c:pt>
              </c:strCache>
            </c:strRef>
          </c:tx>
          <c:spPr>
            <a:solidFill>
              <a:schemeClr val="accent4"/>
            </a:solidFill>
            <a:ln>
              <a:noFill/>
            </a:ln>
            <a:effectLst/>
          </c:spPr>
          <c:invertIfNegative val="0"/>
          <c:cat>
            <c:strRef>
              <c:f>Munka23!$R$6:$R$10</c:f>
              <c:strCache>
                <c:ptCount val="5"/>
                <c:pt idx="0">
                  <c:v>FSA</c:v>
                </c:pt>
                <c:pt idx="1">
                  <c:v>FSESUI</c:v>
                </c:pt>
                <c:pt idx="2">
                  <c:v>FSVS</c:v>
                </c:pt>
                <c:pt idx="3">
                  <c:v>FSTU</c:v>
                </c:pt>
                <c:pt idx="4">
                  <c:v>Total U</c:v>
                </c:pt>
              </c:strCache>
            </c:strRef>
          </c:cat>
          <c:val>
            <c:numRef>
              <c:f>Munka23!$V$6:$V$10</c:f>
              <c:numCache>
                <c:formatCode>0.00%</c:formatCode>
                <c:ptCount val="5"/>
                <c:pt idx="0">
                  <c:v>0.15</c:v>
                </c:pt>
                <c:pt idx="1">
                  <c:v>0.04</c:v>
                </c:pt>
                <c:pt idx="2">
                  <c:v>0.05</c:v>
                </c:pt>
                <c:pt idx="3">
                  <c:v>0.04</c:v>
                </c:pt>
                <c:pt idx="4" formatCode="0%">
                  <c:v>7.0000000000000007E-2</c:v>
                </c:pt>
              </c:numCache>
            </c:numRef>
          </c:val>
          <c:extLst>
            <c:ext xmlns:c16="http://schemas.microsoft.com/office/drawing/2014/chart" uri="{C3380CC4-5D6E-409C-BE32-E72D297353CC}">
              <c16:uniqueId val="{00000003-1F78-4E09-A433-2E67E252C428}"/>
            </c:ext>
          </c:extLst>
        </c:ser>
        <c:ser>
          <c:idx val="4"/>
          <c:order val="4"/>
          <c:tx>
            <c:strRef>
              <c:f>Munka23!$W$5</c:f>
              <c:strCache>
                <c:ptCount val="1"/>
                <c:pt idx="0">
                  <c:v>Nemultumiti</c:v>
                </c:pt>
              </c:strCache>
            </c:strRef>
          </c:tx>
          <c:spPr>
            <a:solidFill>
              <a:schemeClr val="accent5"/>
            </a:solidFill>
            <a:ln>
              <a:noFill/>
            </a:ln>
            <a:effectLst/>
          </c:spPr>
          <c:invertIfNegative val="0"/>
          <c:cat>
            <c:strRef>
              <c:f>Munka23!$R$6:$R$10</c:f>
              <c:strCache>
                <c:ptCount val="5"/>
                <c:pt idx="0">
                  <c:v>FSA</c:v>
                </c:pt>
                <c:pt idx="1">
                  <c:v>FSESUI</c:v>
                </c:pt>
                <c:pt idx="2">
                  <c:v>FSVS</c:v>
                </c:pt>
                <c:pt idx="3">
                  <c:v>FSTU</c:v>
                </c:pt>
                <c:pt idx="4">
                  <c:v>Total U</c:v>
                </c:pt>
              </c:strCache>
            </c:strRef>
          </c:cat>
          <c:val>
            <c:numRef>
              <c:f>Munka23!$W$6:$W$10</c:f>
              <c:numCache>
                <c:formatCode>0.00%</c:formatCode>
                <c:ptCount val="5"/>
                <c:pt idx="0">
                  <c:v>0</c:v>
                </c:pt>
                <c:pt idx="1">
                  <c:v>0.01</c:v>
                </c:pt>
                <c:pt idx="2">
                  <c:v>0</c:v>
                </c:pt>
                <c:pt idx="3">
                  <c:v>0</c:v>
                </c:pt>
                <c:pt idx="4" formatCode="0%">
                  <c:v>0</c:v>
                </c:pt>
              </c:numCache>
            </c:numRef>
          </c:val>
          <c:extLst>
            <c:ext xmlns:c16="http://schemas.microsoft.com/office/drawing/2014/chart" uri="{C3380CC4-5D6E-409C-BE32-E72D297353CC}">
              <c16:uniqueId val="{00000004-1F78-4E09-A433-2E67E252C428}"/>
            </c:ext>
          </c:extLst>
        </c:ser>
        <c:dLbls>
          <c:showLegendKey val="0"/>
          <c:showVal val="0"/>
          <c:showCatName val="0"/>
          <c:showSerName val="0"/>
          <c:showPercent val="0"/>
          <c:showBubbleSize val="0"/>
        </c:dLbls>
        <c:gapWidth val="219"/>
        <c:overlap val="-27"/>
        <c:axId val="30288512"/>
        <c:axId val="30294400"/>
      </c:barChart>
      <c:catAx>
        <c:axId val="30288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94400"/>
        <c:crosses val="autoZero"/>
        <c:auto val="1"/>
        <c:lblAlgn val="ctr"/>
        <c:lblOffset val="100"/>
        <c:noMultiLvlLbl val="0"/>
      </c:catAx>
      <c:valAx>
        <c:axId val="302944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8851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Gradul de mulţumire cu personalul didactic auxiliar şi administrativ</a:t>
            </a:r>
          </a:p>
        </c:rich>
      </c:tx>
      <c:layout/>
      <c:overlay val="0"/>
      <c:spPr>
        <a:noFill/>
        <a:ln>
          <a:noFill/>
        </a:ln>
        <a:effectLst/>
      </c:spPr>
    </c:title>
    <c:autoTitleDeleted val="0"/>
    <c:plotArea>
      <c:layout/>
      <c:barChart>
        <c:barDir val="col"/>
        <c:grouping val="clustered"/>
        <c:varyColors val="0"/>
        <c:ser>
          <c:idx val="0"/>
          <c:order val="0"/>
          <c:tx>
            <c:strRef>
              <c:f>Munka24!$S$3</c:f>
              <c:strCache>
                <c:ptCount val="1"/>
                <c:pt idx="0">
                  <c:v>Studenti evaluați</c:v>
                </c:pt>
              </c:strCache>
            </c:strRef>
          </c:tx>
          <c:spPr>
            <a:solidFill>
              <a:schemeClr val="accent1"/>
            </a:solidFill>
            <a:ln>
              <a:noFill/>
            </a:ln>
            <a:effectLst/>
          </c:spPr>
          <c:invertIfNegative val="0"/>
          <c:cat>
            <c:strRef>
              <c:f>Munka24!$R$4:$R$8</c:f>
              <c:strCache>
                <c:ptCount val="5"/>
                <c:pt idx="0">
                  <c:v>FSA</c:v>
                </c:pt>
                <c:pt idx="1">
                  <c:v>FSESUI</c:v>
                </c:pt>
                <c:pt idx="2">
                  <c:v>FSVS</c:v>
                </c:pt>
                <c:pt idx="3">
                  <c:v>FSTU</c:v>
                </c:pt>
                <c:pt idx="4">
                  <c:v>Total U</c:v>
                </c:pt>
              </c:strCache>
            </c:strRef>
          </c:cat>
          <c:val>
            <c:numRef>
              <c:f>Munka24!$S$4:$S$8</c:f>
              <c:numCache>
                <c:formatCode>0.00%</c:formatCode>
                <c:ptCount val="5"/>
                <c:pt idx="0">
                  <c:v>0.22</c:v>
                </c:pt>
                <c:pt idx="1">
                  <c:v>0</c:v>
                </c:pt>
                <c:pt idx="2">
                  <c:v>0.64</c:v>
                </c:pt>
                <c:pt idx="3">
                  <c:v>0</c:v>
                </c:pt>
                <c:pt idx="4" formatCode="0%">
                  <c:v>0</c:v>
                </c:pt>
              </c:numCache>
            </c:numRef>
          </c:val>
          <c:extLst>
            <c:ext xmlns:c16="http://schemas.microsoft.com/office/drawing/2014/chart" uri="{C3380CC4-5D6E-409C-BE32-E72D297353CC}">
              <c16:uniqueId val="{00000000-67E4-4625-9387-0FED79EC6EF0}"/>
            </c:ext>
          </c:extLst>
        </c:ser>
        <c:ser>
          <c:idx val="1"/>
          <c:order val="1"/>
          <c:tx>
            <c:strRef>
              <c:f>Munka24!$T$3</c:f>
              <c:strCache>
                <c:ptCount val="1"/>
                <c:pt idx="0">
                  <c:v>Foarte multumiti</c:v>
                </c:pt>
              </c:strCache>
            </c:strRef>
          </c:tx>
          <c:spPr>
            <a:solidFill>
              <a:schemeClr val="accent2"/>
            </a:solidFill>
            <a:ln>
              <a:noFill/>
            </a:ln>
            <a:effectLst/>
          </c:spPr>
          <c:invertIfNegative val="0"/>
          <c:cat>
            <c:strRef>
              <c:f>Munka24!$R$4:$R$8</c:f>
              <c:strCache>
                <c:ptCount val="5"/>
                <c:pt idx="0">
                  <c:v>FSA</c:v>
                </c:pt>
                <c:pt idx="1">
                  <c:v>FSESUI</c:v>
                </c:pt>
                <c:pt idx="2">
                  <c:v>FSVS</c:v>
                </c:pt>
                <c:pt idx="3">
                  <c:v>FSTU</c:v>
                </c:pt>
                <c:pt idx="4">
                  <c:v>Total U</c:v>
                </c:pt>
              </c:strCache>
            </c:strRef>
          </c:cat>
          <c:val>
            <c:numRef>
              <c:f>Munka24!$T$4:$T$8</c:f>
              <c:numCache>
                <c:formatCode>0.00%</c:formatCode>
                <c:ptCount val="5"/>
                <c:pt idx="0">
                  <c:v>0.37</c:v>
                </c:pt>
                <c:pt idx="1">
                  <c:v>0</c:v>
                </c:pt>
                <c:pt idx="2">
                  <c:v>0.65</c:v>
                </c:pt>
                <c:pt idx="3">
                  <c:v>0.5</c:v>
                </c:pt>
                <c:pt idx="4" formatCode="0%">
                  <c:v>0</c:v>
                </c:pt>
              </c:numCache>
            </c:numRef>
          </c:val>
          <c:extLst>
            <c:ext xmlns:c16="http://schemas.microsoft.com/office/drawing/2014/chart" uri="{C3380CC4-5D6E-409C-BE32-E72D297353CC}">
              <c16:uniqueId val="{00000001-67E4-4625-9387-0FED79EC6EF0}"/>
            </c:ext>
          </c:extLst>
        </c:ser>
        <c:ser>
          <c:idx val="2"/>
          <c:order val="2"/>
          <c:tx>
            <c:strRef>
              <c:f>Munka24!$U$3</c:f>
              <c:strCache>
                <c:ptCount val="1"/>
                <c:pt idx="0">
                  <c:v>Multumiti</c:v>
                </c:pt>
              </c:strCache>
            </c:strRef>
          </c:tx>
          <c:spPr>
            <a:solidFill>
              <a:schemeClr val="accent3"/>
            </a:solidFill>
            <a:ln>
              <a:noFill/>
            </a:ln>
            <a:effectLst/>
          </c:spPr>
          <c:invertIfNegative val="0"/>
          <c:cat>
            <c:strRef>
              <c:f>Munka24!$R$4:$R$8</c:f>
              <c:strCache>
                <c:ptCount val="5"/>
                <c:pt idx="0">
                  <c:v>FSA</c:v>
                </c:pt>
                <c:pt idx="1">
                  <c:v>FSESUI</c:v>
                </c:pt>
                <c:pt idx="2">
                  <c:v>FSVS</c:v>
                </c:pt>
                <c:pt idx="3">
                  <c:v>FSTU</c:v>
                </c:pt>
                <c:pt idx="4">
                  <c:v>Total U</c:v>
                </c:pt>
              </c:strCache>
            </c:strRef>
          </c:cat>
          <c:val>
            <c:numRef>
              <c:f>Munka24!$U$4:$U$8</c:f>
              <c:numCache>
                <c:formatCode>0.00%</c:formatCode>
                <c:ptCount val="5"/>
                <c:pt idx="0">
                  <c:v>0.47</c:v>
                </c:pt>
                <c:pt idx="1">
                  <c:v>0</c:v>
                </c:pt>
                <c:pt idx="2">
                  <c:v>0.25</c:v>
                </c:pt>
                <c:pt idx="3">
                  <c:v>0</c:v>
                </c:pt>
                <c:pt idx="4" formatCode="0%">
                  <c:v>0</c:v>
                </c:pt>
              </c:numCache>
            </c:numRef>
          </c:val>
          <c:extLst>
            <c:ext xmlns:c16="http://schemas.microsoft.com/office/drawing/2014/chart" uri="{C3380CC4-5D6E-409C-BE32-E72D297353CC}">
              <c16:uniqueId val="{00000002-67E4-4625-9387-0FED79EC6EF0}"/>
            </c:ext>
          </c:extLst>
        </c:ser>
        <c:ser>
          <c:idx val="3"/>
          <c:order val="3"/>
          <c:tx>
            <c:strRef>
              <c:f>Munka24!$V$3</c:f>
              <c:strCache>
                <c:ptCount val="1"/>
                <c:pt idx="0">
                  <c:v>Mediu multumiti</c:v>
                </c:pt>
              </c:strCache>
            </c:strRef>
          </c:tx>
          <c:spPr>
            <a:solidFill>
              <a:schemeClr val="accent4"/>
            </a:solidFill>
            <a:ln>
              <a:noFill/>
            </a:ln>
            <a:effectLst/>
          </c:spPr>
          <c:invertIfNegative val="0"/>
          <c:cat>
            <c:strRef>
              <c:f>Munka24!$R$4:$R$8</c:f>
              <c:strCache>
                <c:ptCount val="5"/>
                <c:pt idx="0">
                  <c:v>FSA</c:v>
                </c:pt>
                <c:pt idx="1">
                  <c:v>FSESUI</c:v>
                </c:pt>
                <c:pt idx="2">
                  <c:v>FSVS</c:v>
                </c:pt>
                <c:pt idx="3">
                  <c:v>FSTU</c:v>
                </c:pt>
                <c:pt idx="4">
                  <c:v>Total U</c:v>
                </c:pt>
              </c:strCache>
            </c:strRef>
          </c:cat>
          <c:val>
            <c:numRef>
              <c:f>Munka24!$V$4:$V$8</c:f>
              <c:numCache>
                <c:formatCode>0.00%</c:formatCode>
                <c:ptCount val="5"/>
                <c:pt idx="0">
                  <c:v>0.16</c:v>
                </c:pt>
                <c:pt idx="1">
                  <c:v>0</c:v>
                </c:pt>
                <c:pt idx="2">
                  <c:v>0.05</c:v>
                </c:pt>
                <c:pt idx="3">
                  <c:v>0</c:v>
                </c:pt>
                <c:pt idx="4" formatCode="0%">
                  <c:v>0</c:v>
                </c:pt>
              </c:numCache>
            </c:numRef>
          </c:val>
          <c:extLst>
            <c:ext xmlns:c16="http://schemas.microsoft.com/office/drawing/2014/chart" uri="{C3380CC4-5D6E-409C-BE32-E72D297353CC}">
              <c16:uniqueId val="{00000003-67E4-4625-9387-0FED79EC6EF0}"/>
            </c:ext>
          </c:extLst>
        </c:ser>
        <c:ser>
          <c:idx val="4"/>
          <c:order val="4"/>
          <c:tx>
            <c:strRef>
              <c:f>Munka24!$W$3</c:f>
              <c:strCache>
                <c:ptCount val="1"/>
                <c:pt idx="0">
                  <c:v>Nemultumiti</c:v>
                </c:pt>
              </c:strCache>
            </c:strRef>
          </c:tx>
          <c:spPr>
            <a:solidFill>
              <a:schemeClr val="accent5"/>
            </a:solidFill>
            <a:ln>
              <a:noFill/>
            </a:ln>
            <a:effectLst/>
          </c:spPr>
          <c:invertIfNegative val="0"/>
          <c:cat>
            <c:strRef>
              <c:f>Munka24!$R$4:$R$8</c:f>
              <c:strCache>
                <c:ptCount val="5"/>
                <c:pt idx="0">
                  <c:v>FSA</c:v>
                </c:pt>
                <c:pt idx="1">
                  <c:v>FSESUI</c:v>
                </c:pt>
                <c:pt idx="2">
                  <c:v>FSVS</c:v>
                </c:pt>
                <c:pt idx="3">
                  <c:v>FSTU</c:v>
                </c:pt>
                <c:pt idx="4">
                  <c:v>Total U</c:v>
                </c:pt>
              </c:strCache>
            </c:strRef>
          </c:cat>
          <c:val>
            <c:numRef>
              <c:f>Munka24!$W$4:$W$8</c:f>
              <c:numCache>
                <c:formatCode>0.00%</c:formatCode>
                <c:ptCount val="5"/>
                <c:pt idx="0">
                  <c:v>0</c:v>
                </c:pt>
                <c:pt idx="1">
                  <c:v>0</c:v>
                </c:pt>
                <c:pt idx="2">
                  <c:v>0.05</c:v>
                </c:pt>
                <c:pt idx="3">
                  <c:v>0</c:v>
                </c:pt>
                <c:pt idx="4" formatCode="0%">
                  <c:v>0</c:v>
                </c:pt>
              </c:numCache>
            </c:numRef>
          </c:val>
          <c:extLst>
            <c:ext xmlns:c16="http://schemas.microsoft.com/office/drawing/2014/chart" uri="{C3380CC4-5D6E-409C-BE32-E72D297353CC}">
              <c16:uniqueId val="{00000004-67E4-4625-9387-0FED79EC6EF0}"/>
            </c:ext>
          </c:extLst>
        </c:ser>
        <c:dLbls>
          <c:showLegendKey val="0"/>
          <c:showVal val="0"/>
          <c:showCatName val="0"/>
          <c:showSerName val="0"/>
          <c:showPercent val="0"/>
          <c:showBubbleSize val="0"/>
        </c:dLbls>
        <c:gapWidth val="219"/>
        <c:overlap val="-27"/>
        <c:axId val="30242688"/>
        <c:axId val="30244224"/>
      </c:barChart>
      <c:catAx>
        <c:axId val="30242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44224"/>
        <c:crosses val="autoZero"/>
        <c:auto val="1"/>
        <c:lblAlgn val="ctr"/>
        <c:lblOffset val="100"/>
        <c:noMultiLvlLbl val="0"/>
      </c:catAx>
      <c:valAx>
        <c:axId val="302442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4268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8</xdr:col>
      <xdr:colOff>312964</xdr:colOff>
      <xdr:row>45</xdr:row>
      <xdr:rowOff>104773</xdr:rowOff>
    </xdr:from>
    <xdr:to>
      <xdr:col>17</xdr:col>
      <xdr:colOff>380999</xdr:colOff>
      <xdr:row>67</xdr:row>
      <xdr:rowOff>27214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857250</xdr:colOff>
      <xdr:row>45</xdr:row>
      <xdr:rowOff>9524</xdr:rowOff>
    </xdr:from>
    <xdr:to>
      <xdr:col>7</xdr:col>
      <xdr:colOff>285749</xdr:colOff>
      <xdr:row>66</xdr:row>
      <xdr:rowOff>122464</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312964</xdr:colOff>
      <xdr:row>33</xdr:row>
      <xdr:rowOff>1</xdr:rowOff>
    </xdr:from>
    <xdr:to>
      <xdr:col>17</xdr:col>
      <xdr:colOff>163285</xdr:colOff>
      <xdr:row>54</xdr:row>
      <xdr:rowOff>27215</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569118</xdr:colOff>
      <xdr:row>3</xdr:row>
      <xdr:rowOff>100013</xdr:rowOff>
    </xdr:from>
    <xdr:to>
      <xdr:col>27</xdr:col>
      <xdr:colOff>83343</xdr:colOff>
      <xdr:row>22</xdr:row>
      <xdr:rowOff>38101</xdr:rowOff>
    </xdr:to>
    <xdr:graphicFrame macro="">
      <xdr:nvGraphicFramePr>
        <xdr:cNvPr id="3" name="Diagram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523876</xdr:colOff>
      <xdr:row>11</xdr:row>
      <xdr:rowOff>168275</xdr:rowOff>
    </xdr:from>
    <xdr:to>
      <xdr:col>20</xdr:col>
      <xdr:colOff>432706</xdr:colOff>
      <xdr:row>41</xdr:row>
      <xdr:rowOff>161925</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1000124</xdr:colOff>
      <xdr:row>41</xdr:row>
      <xdr:rowOff>47624</xdr:rowOff>
    </xdr:from>
    <xdr:to>
      <xdr:col>19</xdr:col>
      <xdr:colOff>142875</xdr:colOff>
      <xdr:row>70</xdr:row>
      <xdr:rowOff>142875</xdr:rowOff>
    </xdr:to>
    <xdr:graphicFrame macro="">
      <xdr:nvGraphicFramePr>
        <xdr:cNvPr id="2" name="Diagram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177800</xdr:colOff>
      <xdr:row>22</xdr:row>
      <xdr:rowOff>157162</xdr:rowOff>
    </xdr:from>
    <xdr:to>
      <xdr:col>32</xdr:col>
      <xdr:colOff>527050</xdr:colOff>
      <xdr:row>44</xdr:row>
      <xdr:rowOff>106362</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158750</xdr:colOff>
      <xdr:row>19</xdr:row>
      <xdr:rowOff>128587</xdr:rowOff>
    </xdr:from>
    <xdr:to>
      <xdr:col>33</xdr:col>
      <xdr:colOff>508000</xdr:colOff>
      <xdr:row>42</xdr:row>
      <xdr:rowOff>77787</xdr:rowOff>
    </xdr:to>
    <xdr:graphicFrame macro="">
      <xdr:nvGraphicFramePr>
        <xdr:cNvPr id="5" name="Chart 4">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107156</xdr:colOff>
      <xdr:row>25</xdr:row>
      <xdr:rowOff>238125</xdr:rowOff>
    </xdr:from>
    <xdr:to>
      <xdr:col>18</xdr:col>
      <xdr:colOff>523876</xdr:colOff>
      <xdr:row>48</xdr:row>
      <xdr:rowOff>11906</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895092</xdr:colOff>
      <xdr:row>80</xdr:row>
      <xdr:rowOff>3348</xdr:rowOff>
    </xdr:from>
    <xdr:to>
      <xdr:col>12</xdr:col>
      <xdr:colOff>182004</xdr:colOff>
      <xdr:row>99</xdr:row>
      <xdr:rowOff>132835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561146</xdr:colOff>
      <xdr:row>80</xdr:row>
      <xdr:rowOff>83032</xdr:rowOff>
    </xdr:from>
    <xdr:to>
      <xdr:col>21</xdr:col>
      <xdr:colOff>217418</xdr:colOff>
      <xdr:row>100</xdr:row>
      <xdr:rowOff>10354</xdr:rowOff>
    </xdr:to>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71437</xdr:colOff>
      <xdr:row>102</xdr:row>
      <xdr:rowOff>241697</xdr:rowOff>
    </xdr:from>
    <xdr:to>
      <xdr:col>18</xdr:col>
      <xdr:colOff>154781</xdr:colOff>
      <xdr:row>122</xdr:row>
      <xdr:rowOff>142875</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634999</xdr:colOff>
      <xdr:row>253</xdr:row>
      <xdr:rowOff>94190</xdr:rowOff>
    </xdr:from>
    <xdr:to>
      <xdr:col>14</xdr:col>
      <xdr:colOff>497417</xdr:colOff>
      <xdr:row>275</xdr:row>
      <xdr:rowOff>42333</xdr:rowOff>
    </xdr:to>
    <xdr:graphicFrame macro="">
      <xdr:nvGraphicFramePr>
        <xdr:cNvPr id="3" name="Chart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28</xdr:col>
      <xdr:colOff>136072</xdr:colOff>
      <xdr:row>4</xdr:row>
      <xdr:rowOff>145596</xdr:rowOff>
    </xdr:from>
    <xdr:to>
      <xdr:col>35</xdr:col>
      <xdr:colOff>421821</xdr:colOff>
      <xdr:row>17</xdr:row>
      <xdr:rowOff>167367</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136071</xdr:colOff>
      <xdr:row>8</xdr:row>
      <xdr:rowOff>20580</xdr:rowOff>
    </xdr:from>
    <xdr:to>
      <xdr:col>26</xdr:col>
      <xdr:colOff>17008</xdr:colOff>
      <xdr:row>25</xdr:row>
      <xdr:rowOff>158182</xdr:rowOff>
    </xdr:to>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535780</xdr:colOff>
      <xdr:row>15</xdr:row>
      <xdr:rowOff>241697</xdr:rowOff>
    </xdr:from>
    <xdr:to>
      <xdr:col>23</xdr:col>
      <xdr:colOff>250030</xdr:colOff>
      <xdr:row>27</xdr:row>
      <xdr:rowOff>103584</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380998</xdr:colOff>
      <xdr:row>17</xdr:row>
      <xdr:rowOff>59531</xdr:rowOff>
    </xdr:from>
    <xdr:to>
      <xdr:col>24</xdr:col>
      <xdr:colOff>492124</xdr:colOff>
      <xdr:row>28</xdr:row>
      <xdr:rowOff>359568</xdr:rowOff>
    </xdr:to>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59531</xdr:colOff>
      <xdr:row>10</xdr:row>
      <xdr:rowOff>194072</xdr:rowOff>
    </xdr:from>
    <xdr:to>
      <xdr:col>22</xdr:col>
      <xdr:colOff>381000</xdr:colOff>
      <xdr:row>22</xdr:row>
      <xdr:rowOff>103584</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ztranyiczki.szilard/Downloads/Sepsi_Anexele%20raportului%20sintetic%20CEAC%202024-2025-BBJ_vegso%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ztranyiczki.szilard/Downloads/5%20np%20-%20Anexele%20raportului%20sintetic%20CEAC%202023-2024%20USapientia%20TOTAL%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yongyver/Adminisztrativ/Intezmenyi%20OKT%20es%20MB/Minosegbiztositasi%20jelentes/ceac%202022/Anexele%20raportului%20sintetic%20CEAC%202021-2022%20USapientia-FS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ztranyiczki.szilard/Downloads/CEAC%202025%20tablazatok%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ztranyiczki.szilard/Downloads/Anexele%20raportului%20sintetic%20CEAC%202025-2026%20USapientia_MVK%20Vegs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3"/>
      <sheetName val="Munka4"/>
      <sheetName val="Munka6"/>
      <sheetName val="Munka7"/>
      <sheetName val="Munka8"/>
      <sheetName val="Munka9"/>
      <sheetName val="Munka10"/>
      <sheetName val="Munka11"/>
      <sheetName val="Munka16"/>
      <sheetName val="Munka17"/>
      <sheetName val="Munka18"/>
      <sheetName val="Munka19"/>
      <sheetName val="Munka20"/>
      <sheetName val="Munka21"/>
      <sheetName val="Munka22"/>
      <sheetName val="Munka23"/>
      <sheetName val="Munka24"/>
      <sheetName val="Munka25"/>
      <sheetName val="Munka26"/>
      <sheetName val="Munka27"/>
      <sheetName val="Munka28"/>
      <sheetName val="Munka29"/>
      <sheetName val="Munka30"/>
      <sheetName val="Munka31"/>
      <sheetName val="Munka32"/>
    </sheetNames>
    <sheetDataSet>
      <sheetData sheetId="0"/>
      <sheetData sheetId="1"/>
      <sheetData sheetId="2"/>
      <sheetData sheetId="3">
        <row r="7">
          <cell r="C7">
            <v>4</v>
          </cell>
          <cell r="D7">
            <v>1</v>
          </cell>
          <cell r="E7">
            <v>3</v>
          </cell>
          <cell r="F7">
            <v>11</v>
          </cell>
          <cell r="G7">
            <v>3</v>
          </cell>
          <cell r="H7">
            <v>8</v>
          </cell>
          <cell r="I7">
            <v>25</v>
          </cell>
          <cell r="J7">
            <v>11</v>
          </cell>
          <cell r="K7">
            <v>14</v>
          </cell>
          <cell r="L7">
            <v>5</v>
          </cell>
          <cell r="M7">
            <v>0</v>
          </cell>
          <cell r="N7">
            <v>5</v>
          </cell>
          <cell r="O7">
            <v>45</v>
          </cell>
          <cell r="P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3"/>
      <sheetName val="Munka4"/>
      <sheetName val="Munka6"/>
      <sheetName val="Munka7"/>
      <sheetName val="Munka8"/>
      <sheetName val="Munka9"/>
      <sheetName val="Munka10"/>
      <sheetName val="Munka11"/>
      <sheetName val="Munka16"/>
      <sheetName val="Munka17"/>
      <sheetName val="Munka18"/>
      <sheetName val="Munka19"/>
      <sheetName val="Munka20"/>
      <sheetName val="Munka21"/>
      <sheetName val="Munka22"/>
      <sheetName val="Munka23"/>
      <sheetName val="Munka24"/>
      <sheetName val="Munka26"/>
      <sheetName val="Munka27"/>
      <sheetName val="Munka28"/>
      <sheetName val="Munka29"/>
      <sheetName val="Munka30"/>
      <sheetName val="Munka31"/>
      <sheetName val="Munka32"/>
    </sheetNames>
    <sheetDataSet>
      <sheetData sheetId="0"/>
      <sheetData sheetId="1"/>
      <sheetData sheetId="2"/>
      <sheetData sheetId="3"/>
      <sheetData sheetId="4"/>
      <sheetData sheetId="5"/>
      <sheetData sheetId="6">
        <row r="35">
          <cell r="W35" t="str">
            <v>total T</v>
          </cell>
          <cell r="X35" t="str">
            <v>total E</v>
          </cell>
        </row>
        <row r="36">
          <cell r="W36">
            <v>585</v>
          </cell>
          <cell r="X36">
            <v>343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3"/>
      <sheetName val="Munka4"/>
      <sheetName val="Munka5"/>
      <sheetName val="Munka6"/>
      <sheetName val="Munka7"/>
      <sheetName val="Munka8"/>
      <sheetName val="Munka9"/>
      <sheetName val="Munka10"/>
      <sheetName val="Munka11"/>
      <sheetName val="Munka16"/>
      <sheetName val="Munka17"/>
      <sheetName val="Munka18"/>
      <sheetName val="Munka19"/>
      <sheetName val="Munka20"/>
      <sheetName val="Munka21"/>
      <sheetName val="Munka22"/>
      <sheetName val="Munka23"/>
      <sheetName val="Munka24"/>
      <sheetName val="Munka25"/>
      <sheetName val="Munka26"/>
      <sheetName val="Munka27"/>
      <sheetName val="Munka28"/>
      <sheetName val="Munka29"/>
      <sheetName val="Munka30"/>
      <sheetName val="Munka31"/>
      <sheetName val="Munka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
          <cell r="D7">
            <v>22</v>
          </cell>
          <cell r="E7">
            <v>6</v>
          </cell>
          <cell r="F7">
            <v>4</v>
          </cell>
          <cell r="G7">
            <v>6</v>
          </cell>
          <cell r="H7">
            <v>2</v>
          </cell>
          <cell r="I7">
            <v>3</v>
          </cell>
          <cell r="J7">
            <v>6</v>
          </cell>
          <cell r="K7">
            <v>1</v>
          </cell>
          <cell r="L7">
            <v>5</v>
          </cell>
          <cell r="P7">
            <v>2</v>
          </cell>
          <cell r="Q7">
            <v>1</v>
          </cell>
          <cell r="R7">
            <v>0</v>
          </cell>
          <cell r="S7">
            <v>36</v>
          </cell>
          <cell r="T7">
            <v>10</v>
          </cell>
          <cell r="U7">
            <v>12</v>
          </cell>
        </row>
        <row r="8">
          <cell r="D8">
            <v>26</v>
          </cell>
          <cell r="E8">
            <v>9</v>
          </cell>
          <cell r="F8">
            <v>12</v>
          </cell>
          <cell r="G8">
            <v>20</v>
          </cell>
          <cell r="H8">
            <v>7</v>
          </cell>
          <cell r="I8">
            <v>12</v>
          </cell>
          <cell r="J8">
            <v>18</v>
          </cell>
          <cell r="K8">
            <v>9</v>
          </cell>
          <cell r="L8">
            <v>9</v>
          </cell>
          <cell r="M8">
            <v>11</v>
          </cell>
          <cell r="N8">
            <v>3</v>
          </cell>
          <cell r="O8">
            <v>7</v>
          </cell>
          <cell r="P8">
            <v>4</v>
          </cell>
          <cell r="Q8">
            <v>3</v>
          </cell>
          <cell r="R8">
            <v>0</v>
          </cell>
          <cell r="S8">
            <v>79</v>
          </cell>
          <cell r="T8">
            <v>28</v>
          </cell>
          <cell r="U8">
            <v>33</v>
          </cell>
        </row>
        <row r="9">
          <cell r="D9">
            <v>25</v>
          </cell>
          <cell r="E9">
            <v>6</v>
          </cell>
          <cell r="F9">
            <v>14</v>
          </cell>
          <cell r="G9">
            <v>22</v>
          </cell>
          <cell r="H9">
            <v>8</v>
          </cell>
          <cell r="I9">
            <v>10</v>
          </cell>
          <cell r="J9">
            <v>25</v>
          </cell>
          <cell r="K9">
            <v>4</v>
          </cell>
          <cell r="L9">
            <v>21</v>
          </cell>
          <cell r="P9">
            <v>3</v>
          </cell>
          <cell r="Q9">
            <v>1</v>
          </cell>
          <cell r="R9">
            <v>2</v>
          </cell>
          <cell r="S9">
            <v>75</v>
          </cell>
          <cell r="T9">
            <v>19</v>
          </cell>
          <cell r="U9">
            <v>47</v>
          </cell>
        </row>
        <row r="10">
          <cell r="D10">
            <v>11</v>
          </cell>
          <cell r="E10">
            <v>2</v>
          </cell>
          <cell r="F10">
            <v>4</v>
          </cell>
          <cell r="G10">
            <v>4</v>
          </cell>
          <cell r="H10">
            <v>2</v>
          </cell>
          <cell r="I10">
            <v>2</v>
          </cell>
          <cell r="J10">
            <v>3</v>
          </cell>
          <cell r="K10">
            <v>0</v>
          </cell>
          <cell r="L10">
            <v>3</v>
          </cell>
          <cell r="P10">
            <v>6</v>
          </cell>
          <cell r="Q10">
            <v>3</v>
          </cell>
          <cell r="R10">
            <v>3</v>
          </cell>
          <cell r="S10">
            <v>18</v>
          </cell>
          <cell r="T10">
            <v>7</v>
          </cell>
          <cell r="U10">
            <v>12</v>
          </cell>
        </row>
        <row r="11">
          <cell r="D11">
            <v>15</v>
          </cell>
          <cell r="E11">
            <v>1</v>
          </cell>
          <cell r="F11">
            <v>11</v>
          </cell>
          <cell r="G11">
            <v>0</v>
          </cell>
          <cell r="H11">
            <v>0</v>
          </cell>
          <cell r="I11">
            <v>0</v>
          </cell>
          <cell r="J11">
            <v>0</v>
          </cell>
          <cell r="K11">
            <v>0</v>
          </cell>
          <cell r="L11">
            <v>0</v>
          </cell>
          <cell r="P11">
            <v>0</v>
          </cell>
          <cell r="Q11">
            <v>0</v>
          </cell>
          <cell r="R11">
            <v>0</v>
          </cell>
          <cell r="S11">
            <v>15</v>
          </cell>
          <cell r="T11">
            <v>1</v>
          </cell>
          <cell r="U11">
            <v>11</v>
          </cell>
        </row>
        <row r="12">
          <cell r="E12">
            <v>24</v>
          </cell>
          <cell r="F12">
            <v>45</v>
          </cell>
          <cell r="H12">
            <v>19</v>
          </cell>
          <cell r="I12">
            <v>27</v>
          </cell>
          <cell r="K12">
            <v>14</v>
          </cell>
          <cell r="L12">
            <v>38</v>
          </cell>
          <cell r="N12">
            <v>3</v>
          </cell>
          <cell r="O12">
            <v>7</v>
          </cell>
          <cell r="Q12">
            <v>8</v>
          </cell>
          <cell r="R12">
            <v>5</v>
          </cell>
          <cell r="T12">
            <v>65</v>
          </cell>
          <cell r="U12">
            <v>115</v>
          </cell>
        </row>
        <row r="13">
          <cell r="D13">
            <v>9</v>
          </cell>
          <cell r="E13">
            <v>1</v>
          </cell>
          <cell r="F13">
            <v>7</v>
          </cell>
          <cell r="G13">
            <v>6</v>
          </cell>
          <cell r="H13">
            <v>1</v>
          </cell>
          <cell r="I13">
            <v>5</v>
          </cell>
          <cell r="P13">
            <v>1</v>
          </cell>
          <cell r="Q13">
            <v>0</v>
          </cell>
          <cell r="R13">
            <v>0</v>
          </cell>
          <cell r="S13">
            <v>16</v>
          </cell>
          <cell r="T13">
            <v>2</v>
          </cell>
          <cell r="U13">
            <v>12</v>
          </cell>
        </row>
        <row r="14">
          <cell r="D14">
            <v>11</v>
          </cell>
          <cell r="E14">
            <v>5</v>
          </cell>
          <cell r="F14">
            <v>6</v>
          </cell>
          <cell r="G14">
            <v>7</v>
          </cell>
          <cell r="H14">
            <v>0</v>
          </cell>
          <cell r="I14">
            <v>7</v>
          </cell>
          <cell r="P14">
            <v>4</v>
          </cell>
          <cell r="Q14">
            <v>3</v>
          </cell>
          <cell r="R14">
            <v>1</v>
          </cell>
          <cell r="S14">
            <v>22</v>
          </cell>
          <cell r="T14">
            <v>8</v>
          </cell>
          <cell r="U14">
            <v>14</v>
          </cell>
        </row>
        <row r="15">
          <cell r="D15">
            <v>8</v>
          </cell>
          <cell r="E15">
            <v>1</v>
          </cell>
          <cell r="F15">
            <v>4</v>
          </cell>
          <cell r="G15">
            <v>5</v>
          </cell>
          <cell r="H15">
            <v>1</v>
          </cell>
          <cell r="I15">
            <v>4</v>
          </cell>
          <cell r="P15">
            <v>0</v>
          </cell>
          <cell r="Q15">
            <v>0</v>
          </cell>
          <cell r="R15">
            <v>0</v>
          </cell>
          <cell r="S15">
            <v>13</v>
          </cell>
          <cell r="T15">
            <v>2</v>
          </cell>
          <cell r="U15">
            <v>8</v>
          </cell>
        </row>
        <row r="16">
          <cell r="D16">
            <v>28</v>
          </cell>
          <cell r="E16">
            <v>7</v>
          </cell>
          <cell r="F16">
            <v>17</v>
          </cell>
          <cell r="G16">
            <v>18</v>
          </cell>
          <cell r="H16">
            <v>2</v>
          </cell>
          <cell r="I16">
            <v>16</v>
          </cell>
          <cell r="P16">
            <v>5</v>
          </cell>
          <cell r="Q16">
            <v>3</v>
          </cell>
          <cell r="R16">
            <v>1</v>
          </cell>
          <cell r="S16">
            <v>51</v>
          </cell>
          <cell r="T16">
            <v>12</v>
          </cell>
          <cell r="U16">
            <v>34</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ul 1.1a"/>
      <sheetName val="Tabelul 1.1.b"/>
      <sheetName val="Tabelul 2.1.a"/>
      <sheetName val="Tabelul 2.1.b"/>
      <sheetName val="Tabelul 2.2"/>
      <sheetName val="Tabelul 2.4"/>
      <sheetName val="Tabelul 2.5"/>
      <sheetName val="Tabelul 3.2a"/>
      <sheetName val="Tabelul 3.3"/>
      <sheetName val="Tabelul 3.1"/>
      <sheetName val="Tabelul 3.4"/>
      <sheetName val="Tabelul4.1"/>
      <sheetName val="Tabelul 4.2"/>
      <sheetName val="Tabelul 4.4"/>
      <sheetName val="Tabelul 5.1 "/>
      <sheetName val="Tabelul 5.2"/>
      <sheetName val="Tabelul 5.3"/>
      <sheetName val="Tabelul 5.4"/>
      <sheetName val="Tabelul 5.5"/>
      <sheetName val="Tabelul 5.6"/>
      <sheetName val="Tabelul 6.1"/>
      <sheetName val="Tabelul 6.2"/>
      <sheetName val="Tabelul 6.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6">
          <cell r="D16">
            <v>3</v>
          </cell>
        </row>
        <row r="17">
          <cell r="D17">
            <v>112</v>
          </cell>
        </row>
        <row r="18">
          <cell r="D18">
            <v>12</v>
          </cell>
        </row>
        <row r="19">
          <cell r="D19">
            <v>10</v>
          </cell>
        </row>
        <row r="20">
          <cell r="D20">
            <v>11</v>
          </cell>
        </row>
        <row r="21">
          <cell r="D21">
            <v>6</v>
          </cell>
        </row>
        <row r="22">
          <cell r="D22">
            <v>12</v>
          </cell>
        </row>
        <row r="23">
          <cell r="D23">
            <v>51</v>
          </cell>
        </row>
        <row r="24">
          <cell r="D24">
            <v>163</v>
          </cell>
        </row>
        <row r="25">
          <cell r="D25"/>
        </row>
        <row r="26">
          <cell r="D26"/>
        </row>
        <row r="27">
          <cell r="D27"/>
        </row>
        <row r="28">
          <cell r="D28"/>
        </row>
        <row r="30">
          <cell r="D30"/>
        </row>
        <row r="31">
          <cell r="D31"/>
        </row>
        <row r="32">
          <cell r="D32"/>
        </row>
        <row r="33">
          <cell r="D33"/>
        </row>
        <row r="34">
          <cell r="D34"/>
        </row>
      </sheetData>
      <sheetData sheetId="21"/>
      <sheetData sheetId="22"/>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3"/>
      <sheetName val="Munka4"/>
      <sheetName val="Munka5"/>
      <sheetName val="Munka6"/>
      <sheetName val="Munka7"/>
      <sheetName val="Munka8"/>
      <sheetName val="Munka9"/>
      <sheetName val="Munka10"/>
      <sheetName val="Munka11"/>
      <sheetName val="Munka16"/>
      <sheetName val="Munka17"/>
      <sheetName val="Munka18"/>
      <sheetName val="Munka19"/>
      <sheetName val="Munka20"/>
      <sheetName val="Munka21"/>
      <sheetName val="Munka22"/>
      <sheetName val="Munka23"/>
      <sheetName val="Munka24"/>
      <sheetName val="Munka25"/>
      <sheetName val="Munka26"/>
      <sheetName val="Munka27"/>
      <sheetName val="Munka28"/>
      <sheetName val="Munka29"/>
      <sheetName val="Munka30"/>
      <sheetName val="Munka31"/>
      <sheetName val="Munka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8">
          <cell r="D38">
            <v>30</v>
          </cell>
          <cell r="E38">
            <v>23</v>
          </cell>
          <cell r="F38">
            <v>4</v>
          </cell>
          <cell r="G38">
            <v>15</v>
          </cell>
          <cell r="H38">
            <v>14</v>
          </cell>
          <cell r="I38">
            <v>7</v>
          </cell>
          <cell r="J38">
            <v>16</v>
          </cell>
          <cell r="K38">
            <v>15</v>
          </cell>
          <cell r="L38">
            <v>9</v>
          </cell>
          <cell r="M38">
            <v>11</v>
          </cell>
          <cell r="P38">
            <v>6</v>
          </cell>
          <cell r="R38">
            <v>1</v>
          </cell>
          <cell r="S38">
            <v>78</v>
          </cell>
          <cell r="T38">
            <v>63</v>
          </cell>
          <cell r="U38">
            <v>30</v>
          </cell>
        </row>
        <row r="39">
          <cell r="D39">
            <v>30</v>
          </cell>
          <cell r="E39">
            <v>21</v>
          </cell>
          <cell r="F39">
            <v>6</v>
          </cell>
          <cell r="G39">
            <v>24</v>
          </cell>
          <cell r="H39">
            <v>23</v>
          </cell>
          <cell r="I39">
            <v>14</v>
          </cell>
          <cell r="J39">
            <v>27</v>
          </cell>
          <cell r="K39">
            <v>27</v>
          </cell>
          <cell r="L39">
            <v>19</v>
          </cell>
          <cell r="M39">
            <v>23</v>
          </cell>
          <cell r="N39">
            <v>23</v>
          </cell>
          <cell r="O39">
            <v>20</v>
          </cell>
          <cell r="P39">
            <v>9</v>
          </cell>
          <cell r="R39">
            <v>2</v>
          </cell>
          <cell r="S39">
            <v>113</v>
          </cell>
          <cell r="T39">
            <v>94</v>
          </cell>
          <cell r="U39">
            <v>61</v>
          </cell>
        </row>
        <row r="40">
          <cell r="D40">
            <v>30</v>
          </cell>
          <cell r="E40">
            <v>22</v>
          </cell>
          <cell r="F40">
            <v>10</v>
          </cell>
          <cell r="G40">
            <v>15</v>
          </cell>
          <cell r="H40">
            <v>15</v>
          </cell>
          <cell r="I40">
            <v>13</v>
          </cell>
          <cell r="J40">
            <v>18</v>
          </cell>
          <cell r="K40">
            <v>18</v>
          </cell>
          <cell r="L40">
            <v>15</v>
          </cell>
          <cell r="M40">
            <v>13</v>
          </cell>
          <cell r="N40">
            <v>12</v>
          </cell>
          <cell r="O40">
            <v>10</v>
          </cell>
          <cell r="P40">
            <v>4</v>
          </cell>
          <cell r="R40">
            <v>1</v>
          </cell>
          <cell r="S40">
            <v>80</v>
          </cell>
          <cell r="T40">
            <v>67</v>
          </cell>
          <cell r="U40">
            <v>49</v>
          </cell>
        </row>
        <row r="41">
          <cell r="D41">
            <v>34</v>
          </cell>
          <cell r="E41">
            <v>25</v>
          </cell>
          <cell r="F41">
            <v>19</v>
          </cell>
          <cell r="G41">
            <v>25</v>
          </cell>
          <cell r="H41">
            <v>23</v>
          </cell>
          <cell r="I41">
            <v>21</v>
          </cell>
          <cell r="J41">
            <v>28</v>
          </cell>
          <cell r="K41">
            <v>28</v>
          </cell>
          <cell r="L41">
            <v>28</v>
          </cell>
          <cell r="P41">
            <v>5</v>
          </cell>
          <cell r="R41">
            <v>2</v>
          </cell>
          <cell r="S41">
            <v>92</v>
          </cell>
          <cell r="T41">
            <v>76</v>
          </cell>
          <cell r="U41">
            <v>70</v>
          </cell>
        </row>
        <row r="42">
          <cell r="D42">
            <v>16</v>
          </cell>
          <cell r="E42">
            <v>9</v>
          </cell>
          <cell r="F42">
            <v>4</v>
          </cell>
          <cell r="G42">
            <v>12</v>
          </cell>
          <cell r="H42">
            <v>11</v>
          </cell>
          <cell r="I42">
            <v>8</v>
          </cell>
          <cell r="J42">
            <v>13</v>
          </cell>
          <cell r="K42">
            <v>13</v>
          </cell>
          <cell r="L42">
            <v>8</v>
          </cell>
          <cell r="M42">
            <v>7</v>
          </cell>
          <cell r="P42">
            <v>0</v>
          </cell>
          <cell r="R42">
            <v>0</v>
          </cell>
          <cell r="S42">
            <v>48</v>
          </cell>
          <cell r="T42">
            <v>40</v>
          </cell>
          <cell r="U42">
            <v>27</v>
          </cell>
        </row>
        <row r="43">
          <cell r="D43">
            <v>19</v>
          </cell>
          <cell r="E43">
            <v>14</v>
          </cell>
          <cell r="F43">
            <v>12</v>
          </cell>
          <cell r="G43">
            <v>25</v>
          </cell>
          <cell r="H43">
            <v>24</v>
          </cell>
          <cell r="I43">
            <v>18</v>
          </cell>
          <cell r="J43">
            <v>27</v>
          </cell>
          <cell r="K43">
            <v>27</v>
          </cell>
          <cell r="L43">
            <v>24</v>
          </cell>
          <cell r="P43">
            <v>4</v>
          </cell>
          <cell r="R43">
            <v>0</v>
          </cell>
          <cell r="S43">
            <v>75</v>
          </cell>
          <cell r="T43">
            <v>65</v>
          </cell>
          <cell r="U43">
            <v>54</v>
          </cell>
        </row>
        <row r="44">
          <cell r="D44">
            <v>8</v>
          </cell>
          <cell r="E44">
            <v>6</v>
          </cell>
          <cell r="F44">
            <v>0</v>
          </cell>
          <cell r="G44">
            <v>5</v>
          </cell>
          <cell r="H44">
            <v>3</v>
          </cell>
          <cell r="I44">
            <v>0</v>
          </cell>
          <cell r="J44">
            <v>3</v>
          </cell>
          <cell r="K44">
            <v>2</v>
          </cell>
          <cell r="L44">
            <v>0</v>
          </cell>
          <cell r="M44">
            <v>9</v>
          </cell>
          <cell r="N44">
            <v>9</v>
          </cell>
          <cell r="O44">
            <v>7</v>
          </cell>
          <cell r="P44">
            <v>2</v>
          </cell>
          <cell r="R44">
            <v>0</v>
          </cell>
          <cell r="S44">
            <v>27</v>
          </cell>
          <cell r="T44">
            <v>20</v>
          </cell>
          <cell r="U44">
            <v>7</v>
          </cell>
        </row>
        <row r="45">
          <cell r="D45">
            <v>17</v>
          </cell>
          <cell r="E45">
            <v>9</v>
          </cell>
          <cell r="F45">
            <v>1</v>
          </cell>
          <cell r="G45">
            <v>10</v>
          </cell>
          <cell r="H45">
            <v>9</v>
          </cell>
          <cell r="I45">
            <v>5</v>
          </cell>
          <cell r="J45">
            <v>10</v>
          </cell>
          <cell r="K45">
            <v>8</v>
          </cell>
          <cell r="L45">
            <v>6</v>
          </cell>
          <cell r="M45">
            <v>13</v>
          </cell>
          <cell r="N45">
            <v>12</v>
          </cell>
          <cell r="O45">
            <v>9</v>
          </cell>
          <cell r="P45">
            <v>9</v>
          </cell>
          <cell r="R45">
            <v>0</v>
          </cell>
          <cell r="S45">
            <v>59</v>
          </cell>
          <cell r="T45">
            <v>38</v>
          </cell>
          <cell r="U45">
            <v>21</v>
          </cell>
        </row>
        <row r="46">
          <cell r="D46">
            <v>19</v>
          </cell>
          <cell r="E46">
            <v>16</v>
          </cell>
          <cell r="F46">
            <v>13</v>
          </cell>
          <cell r="G46">
            <v>20</v>
          </cell>
          <cell r="H46">
            <v>20</v>
          </cell>
          <cell r="I46">
            <v>20</v>
          </cell>
          <cell r="J46">
            <v>5</v>
          </cell>
          <cell r="K46">
            <v>5</v>
          </cell>
          <cell r="L46">
            <v>5</v>
          </cell>
          <cell r="P46">
            <v>0</v>
          </cell>
          <cell r="R46">
            <v>0</v>
          </cell>
          <cell r="S46">
            <v>44</v>
          </cell>
          <cell r="T46">
            <v>41</v>
          </cell>
          <cell r="U46">
            <v>38</v>
          </cell>
        </row>
        <row r="47">
          <cell r="D47">
            <v>26</v>
          </cell>
          <cell r="E47">
            <v>22</v>
          </cell>
          <cell r="F47">
            <v>14</v>
          </cell>
          <cell r="G47">
            <v>8</v>
          </cell>
          <cell r="H47">
            <v>8</v>
          </cell>
          <cell r="I47">
            <v>8</v>
          </cell>
          <cell r="J47">
            <v>29</v>
          </cell>
          <cell r="K47">
            <v>29</v>
          </cell>
          <cell r="L47">
            <v>14</v>
          </cell>
          <cell r="M47">
            <v>22</v>
          </cell>
          <cell r="P47">
            <v>4</v>
          </cell>
          <cell r="R47">
            <v>2</v>
          </cell>
          <cell r="S47">
            <v>89</v>
          </cell>
          <cell r="T47">
            <v>81</v>
          </cell>
          <cell r="U47">
            <v>56</v>
          </cell>
        </row>
        <row r="48">
          <cell r="P48">
            <v>0</v>
          </cell>
          <cell r="R48">
            <v>0</v>
          </cell>
          <cell r="S48">
            <v>0</v>
          </cell>
          <cell r="T48">
            <v>0</v>
          </cell>
          <cell r="U48">
            <v>0</v>
          </cell>
        </row>
        <row r="51">
          <cell r="D51">
            <v>28</v>
          </cell>
          <cell r="E51">
            <v>24</v>
          </cell>
          <cell r="F51">
            <v>19</v>
          </cell>
          <cell r="G51">
            <v>11</v>
          </cell>
          <cell r="H51">
            <v>8</v>
          </cell>
          <cell r="I51">
            <v>7</v>
          </cell>
          <cell r="P51">
            <v>0</v>
          </cell>
          <cell r="R51">
            <v>0</v>
          </cell>
          <cell r="S51">
            <v>39</v>
          </cell>
          <cell r="T51">
            <v>32</v>
          </cell>
          <cell r="U51">
            <v>26</v>
          </cell>
        </row>
        <row r="52">
          <cell r="D52">
            <v>9</v>
          </cell>
          <cell r="E52">
            <v>8</v>
          </cell>
          <cell r="F52">
            <v>5</v>
          </cell>
          <cell r="G52">
            <v>11</v>
          </cell>
          <cell r="H52">
            <v>10</v>
          </cell>
          <cell r="I52">
            <v>9</v>
          </cell>
          <cell r="P52">
            <v>3</v>
          </cell>
          <cell r="R52">
            <v>1</v>
          </cell>
          <cell r="S52">
            <v>23</v>
          </cell>
          <cell r="T52">
            <v>18</v>
          </cell>
          <cell r="U52">
            <v>15</v>
          </cell>
        </row>
        <row r="53">
          <cell r="D53">
            <v>6</v>
          </cell>
          <cell r="E53">
            <v>4</v>
          </cell>
          <cell r="F53">
            <v>4</v>
          </cell>
          <cell r="G53">
            <v>4</v>
          </cell>
          <cell r="H53">
            <v>4</v>
          </cell>
          <cell r="I53">
            <v>3</v>
          </cell>
          <cell r="P53">
            <v>0</v>
          </cell>
          <cell r="R53">
            <v>0</v>
          </cell>
          <cell r="S53">
            <v>10</v>
          </cell>
          <cell r="T53">
            <v>8</v>
          </cell>
          <cell r="U53">
            <v>7</v>
          </cell>
        </row>
        <row r="54">
          <cell r="D54">
            <v>14</v>
          </cell>
          <cell r="E54">
            <v>10</v>
          </cell>
          <cell r="F54">
            <v>10</v>
          </cell>
          <cell r="G54">
            <v>9</v>
          </cell>
          <cell r="H54">
            <v>8</v>
          </cell>
          <cell r="I54">
            <v>8</v>
          </cell>
          <cell r="P54">
            <v>1</v>
          </cell>
          <cell r="R54">
            <v>0</v>
          </cell>
          <cell r="S54">
            <v>24</v>
          </cell>
          <cell r="T54">
            <v>18</v>
          </cell>
          <cell r="U54">
            <v>18</v>
          </cell>
        </row>
        <row r="56">
          <cell r="D56">
            <v>340</v>
          </cell>
          <cell r="E56">
            <v>262</v>
          </cell>
          <cell r="F56">
            <v>159</v>
          </cell>
          <cell r="G56">
            <v>236</v>
          </cell>
          <cell r="H56">
            <v>213</v>
          </cell>
          <cell r="I56">
            <v>162</v>
          </cell>
          <cell r="J56">
            <v>226</v>
          </cell>
          <cell r="M56">
            <v>98</v>
          </cell>
          <cell r="P56">
            <v>66</v>
          </cell>
          <cell r="Q56">
            <v>0</v>
          </cell>
          <cell r="R56">
            <v>16</v>
          </cell>
          <cell r="S56">
            <v>966</v>
          </cell>
          <cell r="T56">
            <v>790</v>
          </cell>
          <cell r="U56">
            <v>588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G63"/>
  <sheetViews>
    <sheetView tabSelected="1" zoomScale="70" zoomScaleNormal="70" workbookViewId="0">
      <selection activeCell="E50" sqref="E50:E63"/>
    </sheetView>
  </sheetViews>
  <sheetFormatPr defaultColWidth="9.109375" defaultRowHeight="13.8"/>
  <cols>
    <col min="1" max="1" width="3" style="1" customWidth="1"/>
    <col min="2" max="2" width="33.33203125" style="15" customWidth="1"/>
    <col min="3" max="3" width="33.5546875" style="1" customWidth="1"/>
    <col min="4" max="4" width="28.44140625" style="1" customWidth="1"/>
    <col min="5" max="5" width="18.109375" style="1" customWidth="1"/>
    <col min="6" max="16384" width="9.109375" style="1"/>
  </cols>
  <sheetData>
    <row r="1" spans="2:5" ht="15">
      <c r="B1" s="13"/>
    </row>
    <row r="2" spans="2:5" ht="14.4" thickBot="1">
      <c r="B2" s="1176" t="s">
        <v>5012</v>
      </c>
      <c r="C2" s="1177"/>
      <c r="D2" s="1177"/>
      <c r="E2" s="1177"/>
    </row>
    <row r="3" spans="2:5" ht="27.6">
      <c r="B3" s="1182" t="s">
        <v>0</v>
      </c>
      <c r="C3" s="1185" t="s">
        <v>1</v>
      </c>
      <c r="D3" s="450" t="s">
        <v>2</v>
      </c>
      <c r="E3" s="1185" t="s">
        <v>217</v>
      </c>
    </row>
    <row r="4" spans="2:5" ht="27.6">
      <c r="B4" s="1183"/>
      <c r="C4" s="1186"/>
      <c r="D4" s="451" t="s">
        <v>215</v>
      </c>
      <c r="E4" s="1196"/>
    </row>
    <row r="5" spans="2:5" ht="14.4" thickBot="1">
      <c r="B5" s="1184"/>
      <c r="C5" s="1187"/>
      <c r="D5" s="452" t="s">
        <v>3</v>
      </c>
      <c r="E5" s="1197"/>
    </row>
    <row r="6" spans="2:5" ht="14.4" thickBot="1">
      <c r="B6" s="453">
        <v>1</v>
      </c>
      <c r="C6" s="451">
        <v>2</v>
      </c>
      <c r="D6" s="451">
        <v>3</v>
      </c>
      <c r="E6" s="451">
        <v>4</v>
      </c>
    </row>
    <row r="7" spans="2:5" ht="36" customHeight="1">
      <c r="B7" s="1188" t="s">
        <v>5</v>
      </c>
      <c r="C7" s="400" t="s">
        <v>6</v>
      </c>
      <c r="D7" s="406" t="s">
        <v>1073</v>
      </c>
      <c r="E7" s="855">
        <v>2028</v>
      </c>
    </row>
    <row r="8" spans="2:5">
      <c r="B8" s="1189"/>
      <c r="C8" s="401" t="s">
        <v>8</v>
      </c>
      <c r="D8" s="407" t="s">
        <v>1073</v>
      </c>
      <c r="E8" s="856">
        <v>2029</v>
      </c>
    </row>
    <row r="9" spans="2:5">
      <c r="B9" s="1189"/>
      <c r="C9" s="408" t="s">
        <v>44</v>
      </c>
      <c r="D9" s="194" t="s">
        <v>1073</v>
      </c>
      <c r="E9" s="857">
        <v>2030</v>
      </c>
    </row>
    <row r="10" spans="2:5">
      <c r="B10" s="1189"/>
      <c r="C10" s="409" t="s">
        <v>10</v>
      </c>
      <c r="D10" s="385" t="s">
        <v>3331</v>
      </c>
      <c r="E10" s="858">
        <v>2029</v>
      </c>
    </row>
    <row r="11" spans="2:5" ht="14.4" thickBot="1">
      <c r="B11" s="1190"/>
      <c r="C11" s="410" t="s">
        <v>3332</v>
      </c>
      <c r="D11" s="411" t="s">
        <v>3333</v>
      </c>
      <c r="E11" s="859">
        <v>2030</v>
      </c>
    </row>
    <row r="12" spans="2:5" ht="15" thickBot="1">
      <c r="B12" s="1173" t="s">
        <v>213</v>
      </c>
      <c r="C12" s="412" t="s">
        <v>11</v>
      </c>
      <c r="D12" s="413" t="s">
        <v>3</v>
      </c>
      <c r="E12" s="864">
        <v>2026</v>
      </c>
    </row>
    <row r="13" spans="2:5" ht="19.5" customHeight="1" thickBot="1">
      <c r="B13" s="1174"/>
      <c r="C13" s="412" t="s">
        <v>12</v>
      </c>
      <c r="D13" s="413" t="s">
        <v>3</v>
      </c>
      <c r="E13" s="864">
        <v>2030</v>
      </c>
    </row>
    <row r="14" spans="2:5" ht="17.25" customHeight="1" thickBot="1">
      <c r="B14" s="1174"/>
      <c r="C14" s="412" t="s">
        <v>13</v>
      </c>
      <c r="D14" s="413" t="s">
        <v>3</v>
      </c>
      <c r="E14" s="864">
        <v>2028</v>
      </c>
    </row>
    <row r="15" spans="2:5" ht="17.25" customHeight="1" thickBot="1">
      <c r="B15" s="1174"/>
      <c r="C15" s="412" t="s">
        <v>5013</v>
      </c>
      <c r="D15" s="413" t="s">
        <v>3333</v>
      </c>
      <c r="E15" s="864">
        <v>2029</v>
      </c>
    </row>
    <row r="16" spans="2:5" ht="18.75" customHeight="1" thickBot="1">
      <c r="B16" s="1174"/>
      <c r="C16" s="412" t="s">
        <v>14</v>
      </c>
      <c r="D16" s="413" t="s">
        <v>3</v>
      </c>
      <c r="E16" s="864">
        <v>2026</v>
      </c>
    </row>
    <row r="17" spans="2:5" ht="20.25" customHeight="1" thickBot="1">
      <c r="B17" s="1174"/>
      <c r="C17" s="412" t="s">
        <v>82</v>
      </c>
      <c r="D17" s="413" t="s">
        <v>7</v>
      </c>
      <c r="E17" s="864">
        <v>2026</v>
      </c>
    </row>
    <row r="18" spans="2:5" ht="33" customHeight="1" thickBot="1">
      <c r="B18" s="1174"/>
      <c r="C18" s="412" t="s">
        <v>1952</v>
      </c>
      <c r="D18" s="413" t="s">
        <v>7</v>
      </c>
      <c r="E18" s="864">
        <v>2026</v>
      </c>
    </row>
    <row r="19" spans="2:5" ht="17.25" customHeight="1" thickBot="1">
      <c r="B19" s="1174"/>
      <c r="C19" s="421" t="s">
        <v>140</v>
      </c>
      <c r="D19" s="413" t="s">
        <v>7</v>
      </c>
      <c r="E19" s="864">
        <v>2027</v>
      </c>
    </row>
    <row r="20" spans="2:5" ht="15" thickBot="1">
      <c r="B20" s="1174"/>
      <c r="C20" s="414" t="s">
        <v>15</v>
      </c>
      <c r="D20" s="413" t="s">
        <v>3</v>
      </c>
      <c r="E20" s="865">
        <v>2026</v>
      </c>
    </row>
    <row r="21" spans="2:5" ht="15" thickBot="1">
      <c r="B21" s="1174"/>
      <c r="C21" s="414" t="s">
        <v>190</v>
      </c>
      <c r="D21" s="415" t="s">
        <v>7</v>
      </c>
      <c r="E21" s="865">
        <v>2029</v>
      </c>
    </row>
    <row r="22" spans="2:5" ht="15" thickBot="1">
      <c r="B22" s="1174"/>
      <c r="C22" s="414" t="s">
        <v>16</v>
      </c>
      <c r="D22" s="413" t="s">
        <v>3</v>
      </c>
      <c r="E22" s="865">
        <v>2026</v>
      </c>
    </row>
    <row r="23" spans="2:5" ht="36.75" customHeight="1" thickBot="1">
      <c r="B23" s="1174"/>
      <c r="C23" s="414" t="s">
        <v>23</v>
      </c>
      <c r="D23" s="413" t="s">
        <v>3</v>
      </c>
      <c r="E23" s="865">
        <v>2026</v>
      </c>
    </row>
    <row r="24" spans="2:5" ht="18.75" customHeight="1" thickBot="1">
      <c r="B24" s="1174"/>
      <c r="C24" s="412" t="s">
        <v>216</v>
      </c>
      <c r="D24" s="413" t="s">
        <v>7</v>
      </c>
      <c r="E24" s="864">
        <v>2030</v>
      </c>
    </row>
    <row r="25" spans="2:5" ht="33" customHeight="1" thickBot="1">
      <c r="B25" s="1175"/>
      <c r="C25" s="412" t="s">
        <v>17</v>
      </c>
      <c r="D25" s="413" t="s">
        <v>7</v>
      </c>
      <c r="E25" s="864">
        <v>2027</v>
      </c>
    </row>
    <row r="26" spans="2:5" ht="14.25" customHeight="1">
      <c r="B26" s="1191" t="s">
        <v>270</v>
      </c>
      <c r="C26" s="400" t="s">
        <v>18</v>
      </c>
      <c r="D26" s="416" t="s">
        <v>3</v>
      </c>
      <c r="E26" s="864">
        <v>2027</v>
      </c>
    </row>
    <row r="27" spans="2:5">
      <c r="B27" s="1192"/>
      <c r="C27" s="401" t="s">
        <v>19</v>
      </c>
      <c r="D27" s="384" t="s">
        <v>3</v>
      </c>
      <c r="E27" s="860">
        <v>2026</v>
      </c>
    </row>
    <row r="28" spans="2:5">
      <c r="B28" s="1192"/>
      <c r="C28" s="401" t="s">
        <v>20</v>
      </c>
      <c r="D28" s="384" t="s">
        <v>3</v>
      </c>
      <c r="E28" s="860">
        <v>2026</v>
      </c>
    </row>
    <row r="29" spans="2:5">
      <c r="B29" s="1192"/>
      <c r="C29" s="401" t="s">
        <v>21</v>
      </c>
      <c r="D29" s="384" t="s">
        <v>3</v>
      </c>
      <c r="E29" s="861">
        <v>2027</v>
      </c>
    </row>
    <row r="30" spans="2:5">
      <c r="B30" s="1192"/>
      <c r="C30" s="401" t="s">
        <v>22</v>
      </c>
      <c r="D30" s="384" t="s">
        <v>3</v>
      </c>
      <c r="E30" s="861">
        <v>2028</v>
      </c>
    </row>
    <row r="31" spans="2:5">
      <c r="B31" s="1192"/>
      <c r="C31" s="401" t="s">
        <v>23</v>
      </c>
      <c r="D31" s="384" t="s">
        <v>3</v>
      </c>
      <c r="E31" s="861">
        <v>2028</v>
      </c>
    </row>
    <row r="32" spans="2:5">
      <c r="B32" s="1192"/>
      <c r="C32" s="401" t="s">
        <v>26</v>
      </c>
      <c r="D32" s="384" t="s">
        <v>3</v>
      </c>
      <c r="E32" s="862">
        <v>2026</v>
      </c>
    </row>
    <row r="33" spans="2:7" ht="27.6">
      <c r="B33" s="1192"/>
      <c r="C33" s="401" t="s">
        <v>24</v>
      </c>
      <c r="D33" s="383" t="s">
        <v>4424</v>
      </c>
      <c r="E33" s="863">
        <v>2027</v>
      </c>
    </row>
    <row r="34" spans="2:7" ht="31.5" customHeight="1">
      <c r="B34" s="1192"/>
      <c r="C34" s="401" t="s">
        <v>25</v>
      </c>
      <c r="D34" s="383" t="s">
        <v>4424</v>
      </c>
      <c r="E34" s="862">
        <v>2027</v>
      </c>
    </row>
    <row r="35" spans="2:7">
      <c r="B35" s="1192"/>
      <c r="C35" s="401" t="s">
        <v>27</v>
      </c>
      <c r="D35" s="383" t="s">
        <v>3</v>
      </c>
      <c r="E35" s="862">
        <v>2028</v>
      </c>
    </row>
    <row r="36" spans="2:7" ht="14.4" thickBot="1">
      <c r="B36" s="1193"/>
      <c r="C36" s="401" t="s">
        <v>28</v>
      </c>
      <c r="D36" s="383" t="s">
        <v>4425</v>
      </c>
      <c r="E36" s="863">
        <v>2029</v>
      </c>
    </row>
    <row r="37" spans="2:7">
      <c r="B37" s="1191" t="s">
        <v>4562</v>
      </c>
      <c r="C37" s="403" t="s">
        <v>269</v>
      </c>
      <c r="D37" s="384" t="s">
        <v>4561</v>
      </c>
      <c r="E37" s="417">
        <v>2027</v>
      </c>
    </row>
    <row r="38" spans="2:7" ht="15.75" customHeight="1" thickBot="1">
      <c r="B38" s="1192"/>
      <c r="C38" s="404" t="s">
        <v>3334</v>
      </c>
      <c r="D38" s="418" t="s">
        <v>4426</v>
      </c>
      <c r="E38" s="419">
        <v>2026</v>
      </c>
    </row>
    <row r="39" spans="2:7" ht="15" customHeight="1" thickBot="1">
      <c r="B39" s="1193"/>
      <c r="C39" s="405" t="s">
        <v>4560</v>
      </c>
      <c r="D39" s="418" t="s">
        <v>4426</v>
      </c>
      <c r="E39" s="420">
        <v>2028</v>
      </c>
    </row>
    <row r="40" spans="2:7" ht="96.6">
      <c r="B40" s="1189" t="s">
        <v>3212</v>
      </c>
      <c r="C40" s="426" t="s">
        <v>3214</v>
      </c>
      <c r="D40" s="422" t="s">
        <v>3213</v>
      </c>
      <c r="E40" s="423">
        <v>2028</v>
      </c>
    </row>
    <row r="41" spans="2:7" ht="72" customHeight="1">
      <c r="B41" s="1189"/>
      <c r="C41" s="427" t="s">
        <v>3215</v>
      </c>
      <c r="D41" s="422" t="s">
        <v>4427</v>
      </c>
      <c r="E41" s="423">
        <v>2028</v>
      </c>
      <c r="G41" s="15"/>
    </row>
    <row r="42" spans="2:7" ht="72.75" customHeight="1" thickBot="1">
      <c r="B42" s="1190"/>
      <c r="C42" s="428" t="s">
        <v>3216</v>
      </c>
      <c r="D42" s="424" t="s">
        <v>4428</v>
      </c>
      <c r="E42" s="425">
        <v>2028</v>
      </c>
    </row>
    <row r="43" spans="2:7">
      <c r="B43" s="429"/>
      <c r="C43" s="187"/>
      <c r="D43" s="187"/>
      <c r="E43" s="187"/>
    </row>
    <row r="44" spans="2:7">
      <c r="B44" s="429"/>
      <c r="C44" s="187"/>
      <c r="D44" s="187"/>
      <c r="E44" s="187"/>
    </row>
    <row r="45" spans="2:7">
      <c r="B45" s="429"/>
      <c r="C45" s="187"/>
      <c r="D45" s="187"/>
      <c r="E45" s="187"/>
    </row>
    <row r="46" spans="2:7" ht="46.5" customHeight="1" thickBot="1">
      <c r="B46" s="1198" t="s">
        <v>5014</v>
      </c>
      <c r="C46" s="1199"/>
      <c r="D46" s="1199"/>
      <c r="E46" s="187"/>
    </row>
    <row r="47" spans="2:7" ht="31.5" customHeight="1">
      <c r="B47" s="1178" t="s">
        <v>0</v>
      </c>
      <c r="C47" s="1180" t="s">
        <v>29</v>
      </c>
      <c r="D47" s="1194" t="s">
        <v>214</v>
      </c>
      <c r="E47" s="1194" t="s">
        <v>30</v>
      </c>
    </row>
    <row r="48" spans="2:7" ht="14.4" thickBot="1">
      <c r="B48" s="1179"/>
      <c r="C48" s="1181"/>
      <c r="D48" s="1195"/>
      <c r="E48" s="1195" t="s">
        <v>4</v>
      </c>
    </row>
    <row r="49" spans="2:5" ht="14.4" thickBot="1">
      <c r="B49" s="430">
        <v>1</v>
      </c>
      <c r="C49" s="431">
        <v>2</v>
      </c>
      <c r="D49" s="431">
        <v>3</v>
      </c>
      <c r="E49" s="432">
        <v>4</v>
      </c>
    </row>
    <row r="50" spans="2:5" ht="41.4">
      <c r="B50" s="1162" t="s">
        <v>5</v>
      </c>
      <c r="C50" s="433" t="s">
        <v>180</v>
      </c>
      <c r="D50" s="434" t="s">
        <v>3335</v>
      </c>
      <c r="E50" s="866">
        <v>2030</v>
      </c>
    </row>
    <row r="51" spans="2:5" ht="27.6">
      <c r="B51" s="1163"/>
      <c r="C51" s="435" t="s">
        <v>273</v>
      </c>
      <c r="D51" s="98" t="s">
        <v>3217</v>
      </c>
      <c r="E51" s="867">
        <v>2027</v>
      </c>
    </row>
    <row r="52" spans="2:5" ht="30" customHeight="1" thickBot="1">
      <c r="B52" s="1163"/>
      <c r="C52" s="436" t="s">
        <v>916</v>
      </c>
      <c r="D52" s="437" t="s">
        <v>3218</v>
      </c>
      <c r="E52" s="867">
        <v>2027</v>
      </c>
    </row>
    <row r="53" spans="2:5" ht="30" customHeight="1" thickBot="1">
      <c r="B53" s="1164"/>
      <c r="C53" s="436" t="s">
        <v>4527</v>
      </c>
      <c r="D53" s="437"/>
      <c r="E53" s="868">
        <v>2026</v>
      </c>
    </row>
    <row r="54" spans="2:5" ht="27.6">
      <c r="B54" s="1173" t="s">
        <v>213</v>
      </c>
      <c r="C54" s="438" t="s">
        <v>35</v>
      </c>
      <c r="D54" s="439"/>
      <c r="E54" s="869">
        <v>2028</v>
      </c>
    </row>
    <row r="55" spans="2:5" ht="42">
      <c r="B55" s="1174"/>
      <c r="C55" s="438" t="s">
        <v>271</v>
      </c>
      <c r="D55" s="439"/>
      <c r="E55" s="870">
        <v>2030</v>
      </c>
    </row>
    <row r="56" spans="2:5" ht="48.75" customHeight="1">
      <c r="B56" s="1174"/>
      <c r="C56" s="438" t="s">
        <v>272</v>
      </c>
      <c r="D56" s="439"/>
      <c r="E56" s="870">
        <v>2030</v>
      </c>
    </row>
    <row r="57" spans="2:5" ht="27.6">
      <c r="B57" s="1174"/>
      <c r="C57" s="438" t="s">
        <v>31</v>
      </c>
      <c r="D57" s="439"/>
      <c r="E57" s="871">
        <v>2028</v>
      </c>
    </row>
    <row r="58" spans="2:5" ht="14.25" customHeight="1">
      <c r="B58" s="1174"/>
      <c r="C58" s="1165" t="s">
        <v>32</v>
      </c>
      <c r="D58" s="1167"/>
      <c r="E58" s="1168">
        <v>2029</v>
      </c>
    </row>
    <row r="59" spans="2:5" ht="15" customHeight="1" thickBot="1">
      <c r="B59" s="1175"/>
      <c r="C59" s="1166"/>
      <c r="D59" s="1166"/>
      <c r="E59" s="1169"/>
    </row>
    <row r="60" spans="2:5" ht="27.6">
      <c r="B60" s="1170" t="s">
        <v>270</v>
      </c>
      <c r="C60" s="440" t="s">
        <v>274</v>
      </c>
      <c r="D60" s="434" t="s">
        <v>1516</v>
      </c>
      <c r="E60" s="441">
        <v>2024</v>
      </c>
    </row>
    <row r="61" spans="2:5" ht="27.6">
      <c r="B61" s="1171"/>
      <c r="C61" s="442" t="s">
        <v>275</v>
      </c>
      <c r="D61" s="443" t="s">
        <v>1517</v>
      </c>
      <c r="E61" s="444">
        <v>2024</v>
      </c>
    </row>
    <row r="62" spans="2:5" ht="27.6">
      <c r="B62" s="1171"/>
      <c r="C62" s="442" t="s">
        <v>276</v>
      </c>
      <c r="D62" s="443" t="s">
        <v>1518</v>
      </c>
      <c r="E62" s="444">
        <v>2024</v>
      </c>
    </row>
    <row r="63" spans="2:5" ht="36.75" customHeight="1" thickBot="1">
      <c r="B63" s="1172"/>
      <c r="C63" s="445" t="s">
        <v>277</v>
      </c>
      <c r="D63" s="446" t="s">
        <v>1519</v>
      </c>
      <c r="E63" s="447">
        <v>2024</v>
      </c>
    </row>
  </sheetData>
  <mergeCells count="20">
    <mergeCell ref="B2:E2"/>
    <mergeCell ref="B47:B48"/>
    <mergeCell ref="C47:C48"/>
    <mergeCell ref="B3:B5"/>
    <mergeCell ref="C3:C5"/>
    <mergeCell ref="B7:B11"/>
    <mergeCell ref="B26:B36"/>
    <mergeCell ref="B12:B25"/>
    <mergeCell ref="E47:E48"/>
    <mergeCell ref="B40:B42"/>
    <mergeCell ref="D47:D48"/>
    <mergeCell ref="E3:E5"/>
    <mergeCell ref="B46:D46"/>
    <mergeCell ref="B37:B39"/>
    <mergeCell ref="B50:B53"/>
    <mergeCell ref="C58:C59"/>
    <mergeCell ref="D58:D59"/>
    <mergeCell ref="E58:E59"/>
    <mergeCell ref="B60:B63"/>
    <mergeCell ref="B54:B5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Q40"/>
  <sheetViews>
    <sheetView topLeftCell="A7" zoomScale="70" zoomScaleNormal="70" workbookViewId="0">
      <selection activeCell="P31" sqref="P31"/>
    </sheetView>
  </sheetViews>
  <sheetFormatPr defaultColWidth="9.109375" defaultRowHeight="13.8"/>
  <cols>
    <col min="1" max="1" width="16.109375" style="1" customWidth="1"/>
    <col min="2" max="2" width="18.33203125" style="1" customWidth="1"/>
    <col min="3" max="3" width="10.5546875" style="1" customWidth="1"/>
    <col min="4" max="4" width="11.5546875" style="1" customWidth="1"/>
    <col min="5" max="5" width="13.33203125" style="1" bestFit="1" customWidth="1"/>
    <col min="6" max="6" width="9.109375" style="1"/>
    <col min="7" max="7" width="10.109375" style="1" customWidth="1"/>
    <col min="8" max="12" width="9.109375" style="1"/>
    <col min="13" max="13" width="10.109375" style="1" customWidth="1"/>
    <col min="14" max="15" width="9.109375" style="1"/>
    <col min="16" max="16" width="15.33203125" style="1" customWidth="1"/>
    <col min="17" max="17" width="14" style="1" customWidth="1"/>
    <col min="18" max="16384" width="9.109375" style="1"/>
  </cols>
  <sheetData>
    <row r="1" spans="1:17" ht="15" customHeight="1" thickBot="1">
      <c r="A1" s="1200" t="s">
        <v>5015</v>
      </c>
      <c r="B1" s="1200"/>
      <c r="C1" s="1200"/>
      <c r="D1" s="1200"/>
      <c r="E1" s="1200"/>
      <c r="F1" s="1200"/>
      <c r="G1" s="1200"/>
      <c r="H1" s="1200"/>
      <c r="I1" s="1200"/>
      <c r="J1" s="1200"/>
      <c r="K1" s="1200"/>
      <c r="L1" s="1200"/>
      <c r="M1" s="1200"/>
      <c r="N1" s="1200"/>
      <c r="O1" s="1200"/>
      <c r="P1" s="1200"/>
      <c r="Q1" s="1200"/>
    </row>
    <row r="2" spans="1:17" ht="15">
      <c r="A2" s="1201" t="s">
        <v>0</v>
      </c>
      <c r="B2" s="1201" t="s">
        <v>46</v>
      </c>
      <c r="C2" s="1201" t="s">
        <v>36</v>
      </c>
      <c r="D2" s="1201"/>
      <c r="E2" s="1201"/>
      <c r="F2" s="1201" t="s">
        <v>37</v>
      </c>
      <c r="G2" s="1201"/>
      <c r="H2" s="1201"/>
      <c r="I2" s="1201" t="s">
        <v>38</v>
      </c>
      <c r="J2" s="1201"/>
      <c r="K2" s="1201"/>
      <c r="L2" s="1201" t="s">
        <v>40</v>
      </c>
      <c r="M2" s="1201"/>
      <c r="N2" s="1201"/>
      <c r="O2" s="1203" t="s">
        <v>41</v>
      </c>
      <c r="P2" s="1202" t="s">
        <v>267</v>
      </c>
      <c r="Q2" s="1204" t="s">
        <v>268</v>
      </c>
    </row>
    <row r="3" spans="1:17" ht="15">
      <c r="A3" s="1201"/>
      <c r="B3" s="1201"/>
      <c r="C3" s="1201"/>
      <c r="D3" s="1201"/>
      <c r="E3" s="1201"/>
      <c r="F3" s="1201"/>
      <c r="G3" s="1201"/>
      <c r="H3" s="1201"/>
      <c r="I3" s="1201" t="s">
        <v>39</v>
      </c>
      <c r="J3" s="1201"/>
      <c r="K3" s="1201"/>
      <c r="L3" s="1201"/>
      <c r="M3" s="1201"/>
      <c r="N3" s="1201"/>
      <c r="O3" s="1203"/>
      <c r="P3" s="1202"/>
      <c r="Q3" s="1205"/>
    </row>
    <row r="4" spans="1:17" ht="90">
      <c r="A4" s="1201"/>
      <c r="B4" s="1201"/>
      <c r="C4" s="454" t="s">
        <v>266</v>
      </c>
      <c r="D4" s="454" t="s">
        <v>331</v>
      </c>
      <c r="E4" s="454" t="s">
        <v>92</v>
      </c>
      <c r="F4" s="454" t="s">
        <v>266</v>
      </c>
      <c r="G4" s="454" t="s">
        <v>331</v>
      </c>
      <c r="H4" s="454" t="s">
        <v>92</v>
      </c>
      <c r="I4" s="454" t="s">
        <v>266</v>
      </c>
      <c r="J4" s="454" t="s">
        <v>331</v>
      </c>
      <c r="K4" s="454" t="s">
        <v>92</v>
      </c>
      <c r="L4" s="454" t="s">
        <v>266</v>
      </c>
      <c r="M4" s="454" t="s">
        <v>331</v>
      </c>
      <c r="N4" s="454" t="s">
        <v>92</v>
      </c>
      <c r="O4" s="454" t="s">
        <v>266</v>
      </c>
      <c r="P4" s="1202"/>
      <c r="Q4" s="1206"/>
    </row>
    <row r="5" spans="1:17" ht="15">
      <c r="A5" s="455">
        <v>1</v>
      </c>
      <c r="B5" s="455">
        <v>2</v>
      </c>
      <c r="C5" s="455">
        <v>3.1</v>
      </c>
      <c r="D5" s="455">
        <v>3.2</v>
      </c>
      <c r="E5" s="455">
        <v>3.3</v>
      </c>
      <c r="F5" s="455">
        <v>4.0999999999999996</v>
      </c>
      <c r="G5" s="455">
        <v>4.2</v>
      </c>
      <c r="H5" s="455">
        <v>4.3</v>
      </c>
      <c r="I5" s="455">
        <v>5.0999999999999996</v>
      </c>
      <c r="J5" s="455">
        <v>5.2</v>
      </c>
      <c r="K5" s="455">
        <v>5.3</v>
      </c>
      <c r="L5" s="455">
        <v>6.1</v>
      </c>
      <c r="M5" s="455">
        <v>6.2</v>
      </c>
      <c r="N5" s="455">
        <v>6.3</v>
      </c>
      <c r="O5" s="456">
        <v>7</v>
      </c>
      <c r="P5" s="457">
        <v>8</v>
      </c>
      <c r="Q5" s="458">
        <v>9</v>
      </c>
    </row>
    <row r="6" spans="1:17" ht="15">
      <c r="A6" s="1209" t="s">
        <v>71</v>
      </c>
      <c r="B6" s="459" t="s">
        <v>346</v>
      </c>
      <c r="C6" s="872">
        <v>1</v>
      </c>
      <c r="D6" s="117">
        <v>0</v>
      </c>
      <c r="E6" s="117">
        <v>0</v>
      </c>
      <c r="F6" s="117">
        <v>4</v>
      </c>
      <c r="G6" s="117">
        <v>0</v>
      </c>
      <c r="H6" s="117">
        <v>1</v>
      </c>
      <c r="I6" s="117">
        <v>4</v>
      </c>
      <c r="J6" s="117">
        <v>0</v>
      </c>
      <c r="K6" s="117">
        <v>4</v>
      </c>
      <c r="L6" s="117">
        <v>0</v>
      </c>
      <c r="M6" s="117">
        <v>0</v>
      </c>
      <c r="N6" s="117">
        <v>4</v>
      </c>
      <c r="O6" s="117">
        <v>0</v>
      </c>
      <c r="P6" s="117">
        <f t="shared" ref="P6" si="0">SUM(C6:O6)</f>
        <v>18</v>
      </c>
      <c r="Q6" s="117">
        <f t="shared" ref="Q6" si="1">C6+F6+I6+L6+O6</f>
        <v>9</v>
      </c>
    </row>
    <row r="7" spans="1:17" ht="15" customHeight="1">
      <c r="A7" s="1210"/>
      <c r="B7" s="459" t="s">
        <v>181</v>
      </c>
      <c r="C7" s="873">
        <v>2</v>
      </c>
      <c r="D7" s="161">
        <v>0</v>
      </c>
      <c r="E7" s="161">
        <v>0</v>
      </c>
      <c r="F7" s="161">
        <v>3</v>
      </c>
      <c r="G7" s="161">
        <v>2</v>
      </c>
      <c r="H7" s="161">
        <v>0</v>
      </c>
      <c r="I7" s="161">
        <v>6</v>
      </c>
      <c r="J7" s="161">
        <v>0</v>
      </c>
      <c r="K7" s="161">
        <v>2</v>
      </c>
      <c r="L7" s="161">
        <v>0</v>
      </c>
      <c r="M7" s="161">
        <v>0</v>
      </c>
      <c r="N7" s="161">
        <v>4</v>
      </c>
      <c r="O7" s="117">
        <v>0</v>
      </c>
      <c r="P7" s="117">
        <f>SUM(C7:O7)</f>
        <v>19</v>
      </c>
      <c r="Q7" s="117">
        <f>C7+F7+I7+L7+O7</f>
        <v>11</v>
      </c>
    </row>
    <row r="8" spans="1:17" ht="15" customHeight="1">
      <c r="A8" s="1210"/>
      <c r="B8" s="460" t="s">
        <v>43</v>
      </c>
      <c r="C8" s="117">
        <v>1</v>
      </c>
      <c r="D8" s="161">
        <v>1</v>
      </c>
      <c r="E8" s="117">
        <v>0</v>
      </c>
      <c r="F8" s="117">
        <v>5</v>
      </c>
      <c r="G8" s="117">
        <v>6</v>
      </c>
      <c r="H8" s="117">
        <v>1</v>
      </c>
      <c r="I8" s="117">
        <v>5</v>
      </c>
      <c r="J8" s="117">
        <v>5</v>
      </c>
      <c r="K8" s="117">
        <v>6</v>
      </c>
      <c r="L8" s="117">
        <v>2</v>
      </c>
      <c r="M8" s="117">
        <v>2</v>
      </c>
      <c r="N8" s="117">
        <v>16</v>
      </c>
      <c r="O8" s="117">
        <v>0</v>
      </c>
      <c r="P8" s="117">
        <f>SUM(C8:O8)</f>
        <v>50</v>
      </c>
      <c r="Q8" s="117">
        <f>C8+F8+I8+L8+O8</f>
        <v>13</v>
      </c>
    </row>
    <row r="9" spans="1:17" ht="15" customHeight="1">
      <c r="A9" s="1211"/>
      <c r="B9" s="460" t="s">
        <v>9</v>
      </c>
      <c r="C9" s="161">
        <v>1</v>
      </c>
      <c r="D9" s="161">
        <v>1</v>
      </c>
      <c r="E9" s="161">
        <v>1</v>
      </c>
      <c r="F9" s="161">
        <v>1</v>
      </c>
      <c r="G9" s="161">
        <v>0</v>
      </c>
      <c r="H9" s="161">
        <v>3</v>
      </c>
      <c r="I9" s="161">
        <v>5</v>
      </c>
      <c r="J9" s="161">
        <v>0</v>
      </c>
      <c r="K9" s="161">
        <v>5</v>
      </c>
      <c r="L9" s="161">
        <v>0</v>
      </c>
      <c r="M9" s="161">
        <v>0</v>
      </c>
      <c r="N9" s="161">
        <v>0</v>
      </c>
      <c r="O9" s="161">
        <v>0</v>
      </c>
      <c r="P9" s="117">
        <f>SUM(C9:O9)</f>
        <v>17</v>
      </c>
      <c r="Q9" s="117">
        <f>C9+F9+I9+L9+O9</f>
        <v>7</v>
      </c>
    </row>
    <row r="10" spans="1:17" ht="15">
      <c r="A10" s="1207" t="s">
        <v>47</v>
      </c>
      <c r="B10" s="1208"/>
      <c r="C10" s="381">
        <f>SUM(C6:C9)</f>
        <v>5</v>
      </c>
      <c r="D10" s="381">
        <f t="shared" ref="D10:Q10" si="2">SUM(D6:D9)</f>
        <v>2</v>
      </c>
      <c r="E10" s="381">
        <f t="shared" si="2"/>
        <v>1</v>
      </c>
      <c r="F10" s="381">
        <f t="shared" si="2"/>
        <v>13</v>
      </c>
      <c r="G10" s="381">
        <f t="shared" si="2"/>
        <v>8</v>
      </c>
      <c r="H10" s="381">
        <f t="shared" si="2"/>
        <v>5</v>
      </c>
      <c r="I10" s="381">
        <f t="shared" si="2"/>
        <v>20</v>
      </c>
      <c r="J10" s="381">
        <f t="shared" si="2"/>
        <v>5</v>
      </c>
      <c r="K10" s="381">
        <f t="shared" si="2"/>
        <v>17</v>
      </c>
      <c r="L10" s="381">
        <f t="shared" si="2"/>
        <v>2</v>
      </c>
      <c r="M10" s="381">
        <f t="shared" si="2"/>
        <v>2</v>
      </c>
      <c r="N10" s="381">
        <f t="shared" si="2"/>
        <v>24</v>
      </c>
      <c r="O10" s="381">
        <f t="shared" si="2"/>
        <v>0</v>
      </c>
      <c r="P10" s="381">
        <f t="shared" si="2"/>
        <v>104</v>
      </c>
      <c r="Q10" s="381">
        <f t="shared" si="2"/>
        <v>40</v>
      </c>
    </row>
    <row r="11" spans="1:17" ht="15.75" customHeight="1">
      <c r="A11" s="1218" t="s">
        <v>265</v>
      </c>
      <c r="B11" s="461" t="s">
        <v>55</v>
      </c>
      <c r="C11" s="874">
        <v>0</v>
      </c>
      <c r="D11" s="874">
        <v>4</v>
      </c>
      <c r="E11" s="874">
        <v>4</v>
      </c>
      <c r="F11" s="874">
        <v>1</v>
      </c>
      <c r="G11" s="874">
        <v>10</v>
      </c>
      <c r="H11" s="874">
        <v>0</v>
      </c>
      <c r="I11" s="874">
        <v>2</v>
      </c>
      <c r="J11" s="874">
        <v>0</v>
      </c>
      <c r="K11" s="874">
        <v>2</v>
      </c>
      <c r="L11" s="874">
        <v>1</v>
      </c>
      <c r="M11" s="874">
        <v>2</v>
      </c>
      <c r="N11" s="874">
        <v>1</v>
      </c>
      <c r="O11" s="883">
        <v>0</v>
      </c>
      <c r="P11" s="883">
        <f t="shared" ref="P11:P16" si="3">SUM(D11:O11)</f>
        <v>27</v>
      </c>
      <c r="Q11" s="885">
        <f t="shared" ref="Q11:Q16" si="4">D11+G11+J11+M11</f>
        <v>16</v>
      </c>
    </row>
    <row r="12" spans="1:17" ht="28.5" customHeight="1">
      <c r="A12" s="1219"/>
      <c r="B12" s="461" t="s">
        <v>56</v>
      </c>
      <c r="C12" s="874">
        <v>2</v>
      </c>
      <c r="D12" s="874">
        <v>3</v>
      </c>
      <c r="E12" s="874">
        <v>0</v>
      </c>
      <c r="F12" s="874">
        <v>1</v>
      </c>
      <c r="G12" s="874">
        <v>6</v>
      </c>
      <c r="H12" s="874">
        <v>0</v>
      </c>
      <c r="I12" s="874">
        <v>1</v>
      </c>
      <c r="J12" s="874">
        <v>0</v>
      </c>
      <c r="K12" s="874">
        <v>1</v>
      </c>
      <c r="L12" s="874">
        <v>2</v>
      </c>
      <c r="M12" s="874">
        <v>1</v>
      </c>
      <c r="N12" s="874">
        <v>2</v>
      </c>
      <c r="O12" s="883">
        <v>0</v>
      </c>
      <c r="P12" s="883">
        <f t="shared" si="3"/>
        <v>17</v>
      </c>
      <c r="Q12" s="885">
        <f t="shared" si="4"/>
        <v>10</v>
      </c>
    </row>
    <row r="13" spans="1:17" ht="21" customHeight="1">
      <c r="A13" s="1219"/>
      <c r="B13" s="462" t="s">
        <v>262</v>
      </c>
      <c r="C13" s="876">
        <v>4</v>
      </c>
      <c r="D13" s="875">
        <v>5</v>
      </c>
      <c r="E13" s="876">
        <v>2</v>
      </c>
      <c r="F13" s="876">
        <v>0</v>
      </c>
      <c r="G13" s="876">
        <v>5</v>
      </c>
      <c r="H13" s="876">
        <v>1</v>
      </c>
      <c r="I13" s="876">
        <v>2</v>
      </c>
      <c r="J13" s="876">
        <v>0</v>
      </c>
      <c r="K13" s="876">
        <v>1</v>
      </c>
      <c r="L13" s="876">
        <v>2</v>
      </c>
      <c r="M13" s="876">
        <v>1</v>
      </c>
      <c r="N13" s="876">
        <v>2</v>
      </c>
      <c r="O13" s="883">
        <v>0</v>
      </c>
      <c r="P13" s="883">
        <f t="shared" si="3"/>
        <v>21</v>
      </c>
      <c r="Q13" s="885">
        <f t="shared" si="4"/>
        <v>11</v>
      </c>
    </row>
    <row r="14" spans="1:17" ht="21" customHeight="1">
      <c r="A14" s="1219"/>
      <c r="B14" s="461" t="s">
        <v>54</v>
      </c>
      <c r="C14" s="874">
        <v>0</v>
      </c>
      <c r="D14" s="874">
        <v>4</v>
      </c>
      <c r="E14" s="874">
        <v>0</v>
      </c>
      <c r="F14" s="874">
        <v>3</v>
      </c>
      <c r="G14" s="874">
        <v>8</v>
      </c>
      <c r="H14" s="874">
        <v>0</v>
      </c>
      <c r="I14" s="874">
        <v>2</v>
      </c>
      <c r="J14" s="874">
        <v>0</v>
      </c>
      <c r="K14" s="874">
        <v>1</v>
      </c>
      <c r="L14" s="874">
        <v>6</v>
      </c>
      <c r="M14" s="874">
        <v>1</v>
      </c>
      <c r="N14" s="874">
        <v>6</v>
      </c>
      <c r="O14" s="883">
        <v>0</v>
      </c>
      <c r="P14" s="883">
        <f t="shared" si="3"/>
        <v>31</v>
      </c>
      <c r="Q14" s="885">
        <f t="shared" si="4"/>
        <v>13</v>
      </c>
    </row>
    <row r="15" spans="1:17" ht="15">
      <c r="A15" s="1219"/>
      <c r="B15" s="462" t="s">
        <v>263</v>
      </c>
      <c r="C15" s="877">
        <v>1</v>
      </c>
      <c r="D15" s="877">
        <v>3</v>
      </c>
      <c r="E15" s="877">
        <v>0</v>
      </c>
      <c r="F15" s="877">
        <v>1</v>
      </c>
      <c r="G15" s="877">
        <v>5</v>
      </c>
      <c r="H15" s="877">
        <v>0</v>
      </c>
      <c r="I15" s="877">
        <v>3</v>
      </c>
      <c r="J15" s="877">
        <v>0</v>
      </c>
      <c r="K15" s="877">
        <v>1</v>
      </c>
      <c r="L15" s="877">
        <v>0</v>
      </c>
      <c r="M15" s="877">
        <v>1</v>
      </c>
      <c r="N15" s="877">
        <v>0</v>
      </c>
      <c r="O15" s="883">
        <v>0</v>
      </c>
      <c r="P15" s="883">
        <f t="shared" si="3"/>
        <v>14</v>
      </c>
      <c r="Q15" s="885">
        <f t="shared" si="4"/>
        <v>9</v>
      </c>
    </row>
    <row r="16" spans="1:17" ht="15.6">
      <c r="A16" s="1220"/>
      <c r="B16" s="462" t="s">
        <v>62</v>
      </c>
      <c r="C16" s="878">
        <v>4</v>
      </c>
      <c r="D16" s="878">
        <v>5</v>
      </c>
      <c r="E16" s="879">
        <v>0</v>
      </c>
      <c r="F16" s="878">
        <v>10</v>
      </c>
      <c r="G16" s="878">
        <v>8</v>
      </c>
      <c r="H16" s="879">
        <v>0</v>
      </c>
      <c r="I16" s="878">
        <v>12</v>
      </c>
      <c r="J16" s="879">
        <v>0</v>
      </c>
      <c r="K16" s="878">
        <v>3</v>
      </c>
      <c r="L16" s="878">
        <v>7</v>
      </c>
      <c r="M16" s="878">
        <v>3</v>
      </c>
      <c r="N16" s="878">
        <v>7</v>
      </c>
      <c r="O16" s="883">
        <v>0</v>
      </c>
      <c r="P16" s="883">
        <f t="shared" si="3"/>
        <v>55</v>
      </c>
      <c r="Q16" s="885">
        <f t="shared" si="4"/>
        <v>16</v>
      </c>
    </row>
    <row r="17" spans="1:17" ht="15">
      <c r="A17" s="1207" t="s">
        <v>47</v>
      </c>
      <c r="B17" s="1208"/>
      <c r="C17" s="880">
        <f t="shared" ref="C17:L17" si="5">SUM(C11:C16)</f>
        <v>11</v>
      </c>
      <c r="D17" s="880">
        <f t="shared" si="5"/>
        <v>24</v>
      </c>
      <c r="E17" s="880">
        <f t="shared" si="5"/>
        <v>6</v>
      </c>
      <c r="F17" s="880">
        <f t="shared" si="5"/>
        <v>16</v>
      </c>
      <c r="G17" s="880">
        <f t="shared" si="5"/>
        <v>42</v>
      </c>
      <c r="H17" s="880">
        <f t="shared" si="5"/>
        <v>1</v>
      </c>
      <c r="I17" s="880">
        <f t="shared" si="5"/>
        <v>22</v>
      </c>
      <c r="J17" s="880">
        <f t="shared" si="5"/>
        <v>0</v>
      </c>
      <c r="K17" s="880">
        <f t="shared" si="5"/>
        <v>9</v>
      </c>
      <c r="L17" s="880">
        <f t="shared" si="5"/>
        <v>18</v>
      </c>
      <c r="M17" s="880">
        <f t="shared" ref="M17:N17" si="6">SUM(M11:M16)</f>
        <v>9</v>
      </c>
      <c r="N17" s="880">
        <f t="shared" si="6"/>
        <v>18</v>
      </c>
      <c r="O17" s="884">
        <v>0</v>
      </c>
      <c r="P17" s="884">
        <f t="shared" ref="P17" si="7">SUM(P11:P16)</f>
        <v>165</v>
      </c>
      <c r="Q17" s="884">
        <v>67</v>
      </c>
    </row>
    <row r="18" spans="1:17" ht="30">
      <c r="A18" s="1215" t="s">
        <v>264</v>
      </c>
      <c r="B18" s="463" t="s">
        <v>48</v>
      </c>
      <c r="C18" s="882">
        <v>1</v>
      </c>
      <c r="D18" s="882">
        <v>0</v>
      </c>
      <c r="E18" s="882">
        <v>0</v>
      </c>
      <c r="F18" s="882">
        <v>6</v>
      </c>
      <c r="G18" s="882">
        <v>3</v>
      </c>
      <c r="H18" s="882">
        <v>1</v>
      </c>
      <c r="I18" s="882">
        <v>5</v>
      </c>
      <c r="J18" s="882">
        <v>0</v>
      </c>
      <c r="K18" s="882">
        <v>0</v>
      </c>
      <c r="L18" s="169">
        <v>0</v>
      </c>
      <c r="M18" s="169">
        <v>0</v>
      </c>
      <c r="N18" s="169">
        <v>0</v>
      </c>
      <c r="O18" s="169">
        <v>0</v>
      </c>
      <c r="P18" s="169">
        <f t="shared" ref="P18:P23" si="8">SUM(C18:O18)</f>
        <v>16</v>
      </c>
      <c r="Q18" s="169">
        <f t="shared" ref="Q18:Q23" si="9">C18+F18+I18+L18+O18</f>
        <v>12</v>
      </c>
    </row>
    <row r="19" spans="1:17" ht="30">
      <c r="A19" s="1216"/>
      <c r="B19" s="463" t="s">
        <v>49</v>
      </c>
      <c r="C19" s="882">
        <v>3</v>
      </c>
      <c r="D19" s="882">
        <v>0</v>
      </c>
      <c r="E19" s="882">
        <v>0</v>
      </c>
      <c r="F19" s="882">
        <v>6</v>
      </c>
      <c r="G19" s="882">
        <v>0</v>
      </c>
      <c r="H19" s="882">
        <v>3</v>
      </c>
      <c r="I19" s="882">
        <v>11</v>
      </c>
      <c r="J19" s="882">
        <v>1</v>
      </c>
      <c r="K19" s="882">
        <v>0</v>
      </c>
      <c r="L19" s="169">
        <v>0</v>
      </c>
      <c r="M19" s="169">
        <v>0</v>
      </c>
      <c r="N19" s="169">
        <v>0</v>
      </c>
      <c r="O19" s="169">
        <v>0</v>
      </c>
      <c r="P19" s="169">
        <f t="shared" si="8"/>
        <v>24</v>
      </c>
      <c r="Q19" s="169">
        <f t="shared" si="9"/>
        <v>20</v>
      </c>
    </row>
    <row r="20" spans="1:17" ht="30">
      <c r="A20" s="1216"/>
      <c r="B20" s="463" t="s">
        <v>50</v>
      </c>
      <c r="C20" s="882">
        <v>0</v>
      </c>
      <c r="D20" s="882">
        <v>0</v>
      </c>
      <c r="E20" s="882">
        <v>0</v>
      </c>
      <c r="F20" s="882">
        <v>5</v>
      </c>
      <c r="G20" s="882">
        <v>1</v>
      </c>
      <c r="H20" s="882">
        <v>1</v>
      </c>
      <c r="I20" s="882">
        <v>7</v>
      </c>
      <c r="J20" s="882">
        <v>1</v>
      </c>
      <c r="K20" s="882">
        <v>0</v>
      </c>
      <c r="L20" s="169">
        <v>0</v>
      </c>
      <c r="M20" s="169">
        <v>0</v>
      </c>
      <c r="N20" s="169">
        <v>0</v>
      </c>
      <c r="O20" s="169">
        <v>0</v>
      </c>
      <c r="P20" s="169">
        <f t="shared" si="8"/>
        <v>15</v>
      </c>
      <c r="Q20" s="169">
        <f t="shared" si="9"/>
        <v>12</v>
      </c>
    </row>
    <row r="21" spans="1:17" ht="30">
      <c r="A21" s="1216"/>
      <c r="B21" s="463" t="s">
        <v>51</v>
      </c>
      <c r="C21" s="882">
        <v>1</v>
      </c>
      <c r="D21" s="882">
        <v>1</v>
      </c>
      <c r="E21" s="882">
        <v>1</v>
      </c>
      <c r="F21" s="882">
        <v>5</v>
      </c>
      <c r="G21" s="882">
        <v>0</v>
      </c>
      <c r="H21" s="882">
        <v>1</v>
      </c>
      <c r="I21" s="882">
        <v>5</v>
      </c>
      <c r="J21" s="882">
        <v>0</v>
      </c>
      <c r="K21" s="882">
        <v>0</v>
      </c>
      <c r="L21" s="169">
        <v>0</v>
      </c>
      <c r="M21" s="169">
        <v>0</v>
      </c>
      <c r="N21" s="169">
        <v>0</v>
      </c>
      <c r="O21" s="169">
        <v>0</v>
      </c>
      <c r="P21" s="169">
        <f t="shared" si="8"/>
        <v>14</v>
      </c>
      <c r="Q21" s="169">
        <f t="shared" si="9"/>
        <v>11</v>
      </c>
    </row>
    <row r="22" spans="1:17" ht="15">
      <c r="A22" s="1216"/>
      <c r="B22" s="463" t="s">
        <v>52</v>
      </c>
      <c r="C22" s="882">
        <v>3</v>
      </c>
      <c r="D22" s="882">
        <v>0</v>
      </c>
      <c r="E22" s="882">
        <v>0</v>
      </c>
      <c r="F22" s="882">
        <v>7</v>
      </c>
      <c r="G22" s="882">
        <v>1</v>
      </c>
      <c r="H22" s="882">
        <v>0</v>
      </c>
      <c r="I22" s="882">
        <v>11</v>
      </c>
      <c r="J22" s="882">
        <v>2</v>
      </c>
      <c r="K22" s="882">
        <v>0</v>
      </c>
      <c r="L22" s="169">
        <v>0</v>
      </c>
      <c r="M22" s="169">
        <v>0</v>
      </c>
      <c r="N22" s="169">
        <v>0</v>
      </c>
      <c r="O22" s="169">
        <v>0</v>
      </c>
      <c r="P22" s="169">
        <f t="shared" si="8"/>
        <v>24</v>
      </c>
      <c r="Q22" s="169">
        <f t="shared" si="9"/>
        <v>21</v>
      </c>
    </row>
    <row r="23" spans="1:17" ht="30">
      <c r="A23" s="1217"/>
      <c r="B23" s="463" t="s">
        <v>53</v>
      </c>
      <c r="C23" s="882">
        <v>3</v>
      </c>
      <c r="D23" s="882">
        <v>1</v>
      </c>
      <c r="E23" s="882">
        <v>1</v>
      </c>
      <c r="F23" s="882">
        <v>4</v>
      </c>
      <c r="G23" s="882">
        <v>0</v>
      </c>
      <c r="H23" s="882">
        <v>4</v>
      </c>
      <c r="I23" s="882">
        <v>6</v>
      </c>
      <c r="J23" s="882">
        <v>1</v>
      </c>
      <c r="K23" s="882">
        <v>1</v>
      </c>
      <c r="L23" s="169">
        <v>0</v>
      </c>
      <c r="M23" s="169">
        <v>0</v>
      </c>
      <c r="N23" s="169">
        <v>0</v>
      </c>
      <c r="O23" s="169">
        <v>0</v>
      </c>
      <c r="P23" s="169">
        <f t="shared" si="8"/>
        <v>21</v>
      </c>
      <c r="Q23" s="169">
        <f t="shared" si="9"/>
        <v>13</v>
      </c>
    </row>
    <row r="24" spans="1:17" ht="15">
      <c r="A24" s="1207" t="s">
        <v>47</v>
      </c>
      <c r="B24" s="1208"/>
      <c r="C24" s="881">
        <f t="shared" ref="C24:Q24" si="10">SUM(C18:C23)</f>
        <v>11</v>
      </c>
      <c r="D24" s="881">
        <f t="shared" si="10"/>
        <v>2</v>
      </c>
      <c r="E24" s="881">
        <f t="shared" si="10"/>
        <v>2</v>
      </c>
      <c r="F24" s="881">
        <f t="shared" si="10"/>
        <v>33</v>
      </c>
      <c r="G24" s="881">
        <f t="shared" si="10"/>
        <v>5</v>
      </c>
      <c r="H24" s="881">
        <f t="shared" si="10"/>
        <v>10</v>
      </c>
      <c r="I24" s="881">
        <f t="shared" si="10"/>
        <v>45</v>
      </c>
      <c r="J24" s="881">
        <f t="shared" si="10"/>
        <v>5</v>
      </c>
      <c r="K24" s="881">
        <f t="shared" si="10"/>
        <v>1</v>
      </c>
      <c r="L24" s="881">
        <f t="shared" si="10"/>
        <v>0</v>
      </c>
      <c r="M24" s="881">
        <f t="shared" si="10"/>
        <v>0</v>
      </c>
      <c r="N24" s="881">
        <f t="shared" si="10"/>
        <v>0</v>
      </c>
      <c r="O24" s="881">
        <f t="shared" si="10"/>
        <v>0</v>
      </c>
      <c r="P24" s="381">
        <f t="shared" si="10"/>
        <v>114</v>
      </c>
      <c r="Q24" s="381">
        <f t="shared" si="10"/>
        <v>89</v>
      </c>
    </row>
    <row r="25" spans="1:17" ht="45">
      <c r="A25" s="464" t="s">
        <v>4565</v>
      </c>
      <c r="B25" s="464" t="s">
        <v>4564</v>
      </c>
      <c r="C25" s="886">
        <v>1</v>
      </c>
      <c r="D25" s="886">
        <v>0</v>
      </c>
      <c r="E25" s="886">
        <v>9</v>
      </c>
      <c r="F25" s="886">
        <v>3</v>
      </c>
      <c r="G25" s="886">
        <v>0</v>
      </c>
      <c r="H25" s="886">
        <v>12</v>
      </c>
      <c r="I25" s="886">
        <v>11</v>
      </c>
      <c r="J25" s="886">
        <v>0</v>
      </c>
      <c r="K25" s="886">
        <v>20</v>
      </c>
      <c r="L25" s="886">
        <v>0</v>
      </c>
      <c r="M25" s="886">
        <v>0</v>
      </c>
      <c r="N25" s="886">
        <v>21</v>
      </c>
      <c r="O25" s="464">
        <v>0</v>
      </c>
      <c r="P25" s="464">
        <f>SUM(C25:O25)</f>
        <v>77</v>
      </c>
      <c r="Q25" s="465">
        <f>C25+F25+I25</f>
        <v>15</v>
      </c>
    </row>
    <row r="26" spans="1:17" ht="15">
      <c r="A26" s="1207" t="s">
        <v>47</v>
      </c>
      <c r="B26" s="1208"/>
      <c r="C26" s="466">
        <v>1</v>
      </c>
      <c r="D26" s="466">
        <v>0</v>
      </c>
      <c r="E26" s="466">
        <v>9</v>
      </c>
      <c r="F26" s="466">
        <v>3</v>
      </c>
      <c r="G26" s="466">
        <v>0</v>
      </c>
      <c r="H26" s="466">
        <v>12</v>
      </c>
      <c r="I26" s="466">
        <v>11</v>
      </c>
      <c r="J26" s="466">
        <v>0</v>
      </c>
      <c r="K26" s="466">
        <v>20</v>
      </c>
      <c r="L26" s="466">
        <v>0</v>
      </c>
      <c r="M26" s="466">
        <v>0</v>
      </c>
      <c r="N26" s="466">
        <v>21</v>
      </c>
      <c r="O26" s="466">
        <v>0</v>
      </c>
      <c r="P26" s="466">
        <v>77</v>
      </c>
      <c r="Q26" s="467">
        <f>C26+F26+I26</f>
        <v>15</v>
      </c>
    </row>
    <row r="27" spans="1:17" ht="15">
      <c r="A27" s="468" t="s">
        <v>189</v>
      </c>
      <c r="B27" s="469" t="s">
        <v>189</v>
      </c>
      <c r="C27" s="469">
        <v>1</v>
      </c>
      <c r="D27" s="469">
        <v>0</v>
      </c>
      <c r="E27" s="469">
        <v>1</v>
      </c>
      <c r="F27" s="469">
        <v>1</v>
      </c>
      <c r="G27" s="469">
        <v>0</v>
      </c>
      <c r="H27" s="469">
        <v>5</v>
      </c>
      <c r="I27" s="469">
        <v>3</v>
      </c>
      <c r="J27" s="469">
        <v>0</v>
      </c>
      <c r="K27" s="469">
        <v>9</v>
      </c>
      <c r="L27" s="469">
        <v>0</v>
      </c>
      <c r="M27" s="469">
        <v>0</v>
      </c>
      <c r="N27" s="469">
        <v>2</v>
      </c>
      <c r="O27" s="469">
        <v>0</v>
      </c>
      <c r="P27" s="469">
        <v>22</v>
      </c>
      <c r="Q27" s="469">
        <v>5</v>
      </c>
    </row>
    <row r="28" spans="1:17" ht="15">
      <c r="A28" s="1213" t="s">
        <v>57</v>
      </c>
      <c r="B28" s="1214"/>
      <c r="C28" s="470">
        <f>C10+C17+C24+C27</f>
        <v>28</v>
      </c>
      <c r="D28" s="470">
        <f t="shared" ref="D28:O28" si="11">D10+D17+D24+D27</f>
        <v>28</v>
      </c>
      <c r="E28" s="470">
        <f t="shared" si="11"/>
        <v>10</v>
      </c>
      <c r="F28" s="470">
        <v>65</v>
      </c>
      <c r="G28" s="470">
        <f t="shared" si="11"/>
        <v>55</v>
      </c>
      <c r="H28" s="470">
        <f t="shared" si="11"/>
        <v>21</v>
      </c>
      <c r="I28" s="470">
        <v>98</v>
      </c>
      <c r="J28" s="470">
        <f t="shared" si="11"/>
        <v>10</v>
      </c>
      <c r="K28" s="470">
        <f t="shared" si="11"/>
        <v>36</v>
      </c>
      <c r="L28" s="470">
        <f t="shared" si="11"/>
        <v>20</v>
      </c>
      <c r="M28" s="470">
        <f t="shared" si="11"/>
        <v>11</v>
      </c>
      <c r="N28" s="470">
        <f t="shared" si="11"/>
        <v>44</v>
      </c>
      <c r="O28" s="470">
        <f t="shared" si="11"/>
        <v>0</v>
      </c>
      <c r="P28" s="470">
        <v>426</v>
      </c>
      <c r="Q28" s="887">
        <v>211</v>
      </c>
    </row>
    <row r="29" spans="1:17">
      <c r="C29" s="1212"/>
      <c r="D29" s="1212"/>
      <c r="E29" s="1212"/>
      <c r="F29" s="1212"/>
      <c r="G29" s="1212"/>
      <c r="H29" s="1212"/>
      <c r="I29" s="1212"/>
      <c r="J29" s="1212"/>
      <c r="K29" s="1212"/>
      <c r="L29" s="1212"/>
      <c r="M29" s="1212"/>
      <c r="N29" s="1212"/>
      <c r="P29" s="9"/>
    </row>
    <row r="34" spans="3:7">
      <c r="C34" s="2"/>
      <c r="D34" s="2" t="s">
        <v>186</v>
      </c>
      <c r="E34" s="2" t="s">
        <v>102</v>
      </c>
      <c r="F34" s="2" t="s">
        <v>42</v>
      </c>
      <c r="G34" s="2" t="s">
        <v>102</v>
      </c>
    </row>
    <row r="35" spans="3:7">
      <c r="C35" s="10" t="s">
        <v>182</v>
      </c>
      <c r="D35" s="2">
        <v>28</v>
      </c>
      <c r="E35" s="11">
        <f>D35/D40</f>
        <v>0.13270142180094788</v>
      </c>
      <c r="F35" s="2">
        <v>66</v>
      </c>
      <c r="G35" s="11">
        <f>F35/F40</f>
        <v>0.15492957746478872</v>
      </c>
    </row>
    <row r="36" spans="3:7">
      <c r="C36" s="10" t="s">
        <v>183</v>
      </c>
      <c r="D36" s="2">
        <v>65</v>
      </c>
      <c r="E36" s="11">
        <f>D36/D40</f>
        <v>0.30805687203791471</v>
      </c>
      <c r="F36" s="2">
        <v>141</v>
      </c>
      <c r="G36" s="11">
        <f>F36/F40</f>
        <v>0.33098591549295775</v>
      </c>
    </row>
    <row r="37" spans="3:7">
      <c r="C37" s="10" t="s">
        <v>63</v>
      </c>
      <c r="D37" s="2">
        <v>98</v>
      </c>
      <c r="E37" s="11">
        <f>D37/D40</f>
        <v>0.46445497630331756</v>
      </c>
      <c r="F37" s="2">
        <v>144</v>
      </c>
      <c r="G37" s="11">
        <f>F37/F40</f>
        <v>0.3380281690140845</v>
      </c>
    </row>
    <row r="38" spans="3:7">
      <c r="C38" s="10" t="s">
        <v>184</v>
      </c>
      <c r="D38" s="2">
        <v>20</v>
      </c>
      <c r="E38" s="11">
        <f>D38/D40</f>
        <v>9.4786729857819899E-2</v>
      </c>
      <c r="F38" s="854">
        <v>75</v>
      </c>
      <c r="G38" s="11">
        <f>F38/F40</f>
        <v>0.176056338028169</v>
      </c>
    </row>
    <row r="39" spans="3:7">
      <c r="C39" s="10" t="s">
        <v>185</v>
      </c>
      <c r="D39" s="2">
        <v>0</v>
      </c>
      <c r="E39" s="11">
        <v>0</v>
      </c>
      <c r="F39" s="854">
        <v>0</v>
      </c>
      <c r="G39" s="11">
        <v>0</v>
      </c>
    </row>
    <row r="40" spans="3:7">
      <c r="C40" s="10" t="s">
        <v>42</v>
      </c>
      <c r="D40" s="2">
        <v>211</v>
      </c>
      <c r="E40" s="2"/>
      <c r="F40" s="854">
        <v>426</v>
      </c>
      <c r="G40" s="6"/>
    </row>
  </sheetData>
  <mergeCells count="23">
    <mergeCell ref="A10:B10"/>
    <mergeCell ref="A6:A9"/>
    <mergeCell ref="L2:N3"/>
    <mergeCell ref="C29:E29"/>
    <mergeCell ref="F29:H29"/>
    <mergeCell ref="I29:K29"/>
    <mergeCell ref="L29:N29"/>
    <mergeCell ref="A17:B17"/>
    <mergeCell ref="A28:B28"/>
    <mergeCell ref="A24:B24"/>
    <mergeCell ref="A18:A23"/>
    <mergeCell ref="A11:A16"/>
    <mergeCell ref="A26:B26"/>
    <mergeCell ref="A1:Q1"/>
    <mergeCell ref="A2:A4"/>
    <mergeCell ref="B2:B4"/>
    <mergeCell ref="C2:E3"/>
    <mergeCell ref="F2:H3"/>
    <mergeCell ref="I2:K2"/>
    <mergeCell ref="I3:K3"/>
    <mergeCell ref="P2:P4"/>
    <mergeCell ref="O2:O3"/>
    <mergeCell ref="Q2:Q4"/>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129"/>
  <sheetViews>
    <sheetView topLeftCell="A115" workbookViewId="0">
      <selection activeCell="H122" sqref="H122"/>
    </sheetView>
  </sheetViews>
  <sheetFormatPr defaultColWidth="9.109375" defaultRowHeight="13.8"/>
  <cols>
    <col min="1" max="1" width="19" style="1" customWidth="1"/>
    <col min="2" max="2" width="29.5546875" style="1" customWidth="1"/>
    <col min="3" max="3" width="28.6640625" style="1" customWidth="1"/>
    <col min="4" max="4" width="26.109375" style="5" customWidth="1"/>
    <col min="5" max="7" width="9.109375" style="1"/>
    <col min="8" max="8" width="13.33203125" style="1" customWidth="1"/>
    <col min="9" max="9" width="11.6640625" style="1" customWidth="1"/>
    <col min="10" max="16384" width="9.109375" style="1"/>
  </cols>
  <sheetData>
    <row r="1" spans="1:4" ht="54.75" customHeight="1" thickBot="1">
      <c r="A1" s="1221" t="s">
        <v>5016</v>
      </c>
      <c r="B1" s="1221"/>
      <c r="C1" s="1221"/>
      <c r="D1" s="1221"/>
    </row>
    <row r="2" spans="1:4">
      <c r="A2" s="7" t="s">
        <v>59</v>
      </c>
      <c r="B2" s="7" t="s">
        <v>58</v>
      </c>
      <c r="C2" s="53" t="s">
        <v>60</v>
      </c>
      <c r="D2" s="31" t="s">
        <v>61</v>
      </c>
    </row>
    <row r="3" spans="1:4">
      <c r="A3" s="31">
        <v>1</v>
      </c>
      <c r="B3" s="31">
        <v>2</v>
      </c>
      <c r="C3" s="31">
        <v>3</v>
      </c>
      <c r="D3" s="31">
        <v>4</v>
      </c>
    </row>
    <row r="4" spans="1:4" ht="14.25" customHeight="1">
      <c r="A4" s="1222" t="s">
        <v>3219</v>
      </c>
      <c r="B4" s="1225" t="s">
        <v>3220</v>
      </c>
      <c r="C4" s="888" t="s">
        <v>4528</v>
      </c>
      <c r="D4" s="105" t="s">
        <v>342</v>
      </c>
    </row>
    <row r="5" spans="1:4">
      <c r="A5" s="1223"/>
      <c r="B5" s="1226"/>
      <c r="C5" s="888" t="s">
        <v>4581</v>
      </c>
      <c r="D5" s="105" t="s">
        <v>342</v>
      </c>
    </row>
    <row r="6" spans="1:4" ht="15.75" customHeight="1">
      <c r="A6" s="1223"/>
      <c r="B6" s="1226"/>
      <c r="C6" s="888" t="s">
        <v>5017</v>
      </c>
      <c r="D6" s="105" t="s">
        <v>342</v>
      </c>
    </row>
    <row r="7" spans="1:4" ht="15.75" customHeight="1">
      <c r="A7" s="1223"/>
      <c r="B7" s="1226"/>
      <c r="C7" s="888" t="s">
        <v>344</v>
      </c>
      <c r="D7" s="105" t="s">
        <v>342</v>
      </c>
    </row>
    <row r="8" spans="1:4" ht="15.75" customHeight="1">
      <c r="A8" s="1223"/>
      <c r="B8" s="1226"/>
      <c r="C8" s="888" t="s">
        <v>4529</v>
      </c>
      <c r="D8" s="105" t="s">
        <v>343</v>
      </c>
    </row>
    <row r="9" spans="1:4">
      <c r="A9" s="1223"/>
      <c r="B9" s="1226"/>
      <c r="C9" s="888" t="s">
        <v>3221</v>
      </c>
      <c r="D9" s="105" t="s">
        <v>343</v>
      </c>
    </row>
    <row r="10" spans="1:4">
      <c r="A10" s="1223"/>
      <c r="B10" s="1226"/>
      <c r="C10" s="888" t="s">
        <v>4530</v>
      </c>
      <c r="D10" s="105" t="s">
        <v>343</v>
      </c>
    </row>
    <row r="11" spans="1:4">
      <c r="A11" s="1223"/>
      <c r="B11" s="1226"/>
      <c r="C11" s="888" t="s">
        <v>1075</v>
      </c>
      <c r="D11" s="105" t="s">
        <v>343</v>
      </c>
    </row>
    <row r="12" spans="1:4" ht="15" customHeight="1">
      <c r="A12" s="1224"/>
      <c r="B12" s="1225" t="s">
        <v>259</v>
      </c>
      <c r="C12" s="475" t="s">
        <v>3222</v>
      </c>
      <c r="D12" s="476" t="s">
        <v>343</v>
      </c>
    </row>
    <row r="13" spans="1:4" ht="15" customHeight="1">
      <c r="A13" s="1224"/>
      <c r="B13" s="1226"/>
      <c r="C13" s="475" t="s">
        <v>4531</v>
      </c>
      <c r="D13" s="476" t="s">
        <v>343</v>
      </c>
    </row>
    <row r="14" spans="1:4" ht="15" customHeight="1">
      <c r="A14" s="1224"/>
      <c r="B14" s="1226"/>
      <c r="C14" s="475" t="s">
        <v>4532</v>
      </c>
      <c r="D14" s="476" t="s">
        <v>343</v>
      </c>
    </row>
    <row r="15" spans="1:4" ht="15" customHeight="1">
      <c r="A15" s="1224"/>
      <c r="B15" s="1226"/>
      <c r="C15" s="475" t="s">
        <v>5018</v>
      </c>
      <c r="D15" s="476" t="s">
        <v>343</v>
      </c>
    </row>
    <row r="16" spans="1:4" ht="15" customHeight="1">
      <c r="A16" s="1224"/>
      <c r="B16" s="1227" t="s">
        <v>43</v>
      </c>
      <c r="C16" s="889" t="s">
        <v>4582</v>
      </c>
      <c r="D16" s="105" t="s">
        <v>342</v>
      </c>
    </row>
    <row r="17" spans="1:4" ht="15.75" customHeight="1">
      <c r="A17" s="1224"/>
      <c r="B17" s="1228"/>
      <c r="C17" s="889" t="s">
        <v>3338</v>
      </c>
      <c r="D17" s="105" t="s">
        <v>343</v>
      </c>
    </row>
    <row r="18" spans="1:4" ht="15.75" customHeight="1">
      <c r="A18" s="1224"/>
      <c r="B18" s="1228"/>
      <c r="C18" s="889" t="s">
        <v>4429</v>
      </c>
      <c r="D18" s="105" t="s">
        <v>343</v>
      </c>
    </row>
    <row r="19" spans="1:4" ht="15.75" customHeight="1">
      <c r="A19" s="1224"/>
      <c r="B19" s="1228"/>
      <c r="C19" s="889" t="s">
        <v>4583</v>
      </c>
      <c r="D19" s="105" t="s">
        <v>918</v>
      </c>
    </row>
    <row r="20" spans="1:4" ht="15.75" customHeight="1">
      <c r="A20" s="1224"/>
      <c r="B20" s="1228"/>
      <c r="C20" s="889" t="s">
        <v>4584</v>
      </c>
      <c r="D20" s="105" t="s">
        <v>343</v>
      </c>
    </row>
    <row r="21" spans="1:4" ht="15.75" customHeight="1">
      <c r="A21" s="1224"/>
      <c r="B21" s="1228"/>
      <c r="C21" s="889" t="s">
        <v>5019</v>
      </c>
      <c r="D21" s="105" t="s">
        <v>343</v>
      </c>
    </row>
    <row r="22" spans="1:4" ht="15.75" customHeight="1">
      <c r="A22" s="1224"/>
      <c r="B22" s="1228"/>
      <c r="C22" s="889" t="s">
        <v>3339</v>
      </c>
      <c r="D22" s="105" t="s">
        <v>343</v>
      </c>
    </row>
    <row r="23" spans="1:4" ht="15.75" customHeight="1">
      <c r="A23" s="1224"/>
      <c r="B23" s="1228"/>
      <c r="C23" s="889" t="s">
        <v>4430</v>
      </c>
      <c r="D23" s="105" t="s">
        <v>343</v>
      </c>
    </row>
    <row r="24" spans="1:4" ht="15.75" customHeight="1">
      <c r="A24" s="1224"/>
      <c r="B24" s="1228"/>
      <c r="C24" s="889" t="s">
        <v>3337</v>
      </c>
      <c r="D24" s="105" t="s">
        <v>342</v>
      </c>
    </row>
    <row r="25" spans="1:4" ht="15.75" customHeight="1">
      <c r="A25" s="1224"/>
      <c r="B25" s="1228"/>
      <c r="C25" s="889" t="s">
        <v>4533</v>
      </c>
      <c r="D25" s="105" t="s">
        <v>342</v>
      </c>
    </row>
    <row r="26" spans="1:4" ht="15.75" customHeight="1">
      <c r="A26" s="1224"/>
      <c r="B26" s="1228"/>
      <c r="C26" s="889" t="s">
        <v>4431</v>
      </c>
      <c r="D26" s="105" t="s">
        <v>343</v>
      </c>
    </row>
    <row r="27" spans="1:4" ht="15.75" customHeight="1">
      <c r="A27" s="1224"/>
      <c r="B27" s="1228"/>
      <c r="C27" s="889" t="s">
        <v>4534</v>
      </c>
      <c r="D27" s="105" t="s">
        <v>343</v>
      </c>
    </row>
    <row r="28" spans="1:4" ht="15.75" customHeight="1">
      <c r="A28" s="1224"/>
      <c r="B28" s="1228"/>
      <c r="C28" s="889" t="s">
        <v>4585</v>
      </c>
      <c r="D28" s="105" t="s">
        <v>343</v>
      </c>
    </row>
    <row r="29" spans="1:4" ht="15.75" customHeight="1">
      <c r="A29" s="1224"/>
      <c r="B29" s="1228"/>
      <c r="C29" s="889" t="s">
        <v>4432</v>
      </c>
      <c r="D29" s="105" t="s">
        <v>343</v>
      </c>
    </row>
    <row r="30" spans="1:4" ht="15.75" customHeight="1">
      <c r="A30" s="1224"/>
      <c r="B30" s="1228"/>
      <c r="C30" s="889" t="s">
        <v>3340</v>
      </c>
      <c r="D30" s="105" t="s">
        <v>343</v>
      </c>
    </row>
    <row r="31" spans="1:4" ht="15.75" customHeight="1">
      <c r="A31" s="1224"/>
      <c r="B31" s="1228"/>
      <c r="C31" s="889" t="s">
        <v>4535</v>
      </c>
      <c r="D31" s="105" t="s">
        <v>343</v>
      </c>
    </row>
    <row r="32" spans="1:4" ht="15.75" customHeight="1">
      <c r="A32" s="1224"/>
      <c r="B32" s="1228"/>
      <c r="C32" s="889" t="s">
        <v>4586</v>
      </c>
      <c r="D32" s="105" t="s">
        <v>343</v>
      </c>
    </row>
    <row r="33" spans="1:24" ht="15.75" customHeight="1">
      <c r="A33" s="1224"/>
      <c r="B33" s="1228"/>
      <c r="C33" s="889" t="s">
        <v>5020</v>
      </c>
      <c r="D33" s="105" t="s">
        <v>343</v>
      </c>
    </row>
    <row r="34" spans="1:24" ht="15.75" customHeight="1">
      <c r="A34" s="1224"/>
      <c r="B34" s="1228"/>
      <c r="C34" s="889" t="s">
        <v>4433</v>
      </c>
      <c r="D34" s="105" t="s">
        <v>342</v>
      </c>
    </row>
    <row r="35" spans="1:24" ht="15.75" customHeight="1">
      <c r="A35" s="1224"/>
      <c r="B35" s="1228"/>
      <c r="C35" s="889" t="s">
        <v>4536</v>
      </c>
      <c r="D35" s="105" t="s">
        <v>342</v>
      </c>
    </row>
    <row r="36" spans="1:24" ht="15.75" customHeight="1">
      <c r="A36" s="1224"/>
      <c r="B36" s="1228"/>
      <c r="C36" s="889" t="s">
        <v>4417</v>
      </c>
      <c r="D36" s="105" t="s">
        <v>343</v>
      </c>
    </row>
    <row r="37" spans="1:24" ht="15.75" customHeight="1">
      <c r="A37" s="1224"/>
      <c r="B37" s="1228"/>
      <c r="C37" s="889" t="s">
        <v>5021</v>
      </c>
      <c r="D37" s="105" t="s">
        <v>343</v>
      </c>
    </row>
    <row r="38" spans="1:24" ht="15.75" customHeight="1">
      <c r="A38" s="1224"/>
      <c r="B38" s="1227" t="s">
        <v>260</v>
      </c>
      <c r="C38" s="273" t="s">
        <v>5022</v>
      </c>
      <c r="D38" s="890" t="s">
        <v>342</v>
      </c>
    </row>
    <row r="39" spans="1:24" ht="15.75" customHeight="1">
      <c r="A39" s="1224"/>
      <c r="B39" s="1228"/>
      <c r="C39" s="273" t="s">
        <v>3341</v>
      </c>
      <c r="D39" s="890" t="s">
        <v>342</v>
      </c>
    </row>
    <row r="40" spans="1:24" customFormat="1" ht="15.75" customHeight="1">
      <c r="A40" s="1237" t="s">
        <v>1522</v>
      </c>
      <c r="B40" s="1240" t="s">
        <v>55</v>
      </c>
      <c r="C40" s="891" t="s">
        <v>4538</v>
      </c>
      <c r="D40" s="892" t="s">
        <v>4569</v>
      </c>
      <c r="E40" s="274"/>
      <c r="F40" s="274"/>
      <c r="G40" s="274"/>
      <c r="H40" s="274"/>
      <c r="I40" s="274"/>
      <c r="J40" s="274"/>
      <c r="K40" s="274"/>
      <c r="L40" s="274"/>
      <c r="M40" s="274"/>
      <c r="N40" s="274"/>
      <c r="O40" s="274"/>
      <c r="P40" s="274"/>
      <c r="Q40" s="274"/>
      <c r="R40" s="274"/>
      <c r="S40" s="274"/>
      <c r="T40" s="274"/>
      <c r="U40" s="274"/>
      <c r="V40" s="274"/>
      <c r="W40" s="274"/>
      <c r="X40" s="274"/>
    </row>
    <row r="41" spans="1:24" customFormat="1" ht="15.75" customHeight="1">
      <c r="A41" s="1238"/>
      <c r="B41" s="1238"/>
      <c r="C41" s="893" t="s">
        <v>4434</v>
      </c>
      <c r="D41" s="894" t="s">
        <v>1520</v>
      </c>
      <c r="E41" s="274"/>
      <c r="F41" s="274"/>
      <c r="G41" s="274"/>
      <c r="H41" s="274"/>
      <c r="I41" s="274"/>
      <c r="J41" s="274"/>
      <c r="K41" s="274"/>
      <c r="L41" s="274"/>
      <c r="M41" s="274"/>
      <c r="N41" s="274"/>
      <c r="O41" s="274"/>
      <c r="P41" s="274"/>
      <c r="Q41" s="274"/>
      <c r="R41" s="274"/>
      <c r="S41" s="274"/>
      <c r="T41" s="274"/>
      <c r="U41" s="274"/>
      <c r="V41" s="274"/>
      <c r="W41" s="274"/>
      <c r="X41" s="274"/>
    </row>
    <row r="42" spans="1:24" customFormat="1" ht="15" customHeight="1">
      <c r="A42" s="1238"/>
      <c r="B42" s="1238"/>
      <c r="C42" s="893" t="s">
        <v>4537</v>
      </c>
      <c r="D42" s="894" t="s">
        <v>1520</v>
      </c>
      <c r="E42" s="274"/>
      <c r="F42" s="274"/>
      <c r="G42" s="274"/>
      <c r="H42" s="274"/>
      <c r="I42" s="274"/>
      <c r="J42" s="274"/>
      <c r="K42" s="274"/>
      <c r="L42" s="274"/>
      <c r="M42" s="274"/>
      <c r="N42" s="274"/>
      <c r="O42" s="274"/>
      <c r="P42" s="274"/>
      <c r="Q42" s="274"/>
      <c r="R42" s="274"/>
      <c r="S42" s="274"/>
      <c r="T42" s="274"/>
      <c r="U42" s="274"/>
      <c r="V42" s="274"/>
      <c r="W42" s="274"/>
      <c r="X42" s="274"/>
    </row>
    <row r="43" spans="1:24" customFormat="1" ht="15" customHeight="1">
      <c r="A43" s="1238"/>
      <c r="B43" s="1238"/>
      <c r="C43" s="893" t="s">
        <v>5023</v>
      </c>
      <c r="D43" s="894" t="s">
        <v>3223</v>
      </c>
      <c r="E43" s="274"/>
      <c r="F43" s="274"/>
      <c r="G43" s="274"/>
      <c r="H43" s="274"/>
      <c r="I43" s="274"/>
      <c r="J43" s="274"/>
      <c r="K43" s="274"/>
      <c r="L43" s="274"/>
      <c r="M43" s="274"/>
      <c r="N43" s="274"/>
      <c r="O43" s="274"/>
      <c r="P43" s="274"/>
      <c r="Q43" s="274"/>
      <c r="R43" s="274"/>
      <c r="S43" s="274"/>
      <c r="T43" s="274"/>
      <c r="U43" s="274"/>
      <c r="V43" s="274"/>
      <c r="W43" s="274"/>
      <c r="X43" s="274"/>
    </row>
    <row r="44" spans="1:24" customFormat="1" ht="15" customHeight="1">
      <c r="A44" s="1238"/>
      <c r="B44" s="1238"/>
      <c r="C44" s="893" t="s">
        <v>5024</v>
      </c>
      <c r="D44" s="894" t="s">
        <v>3223</v>
      </c>
      <c r="E44" s="274"/>
      <c r="F44" s="274"/>
      <c r="G44" s="274"/>
      <c r="H44" s="274"/>
      <c r="I44" s="274"/>
      <c r="J44" s="274"/>
      <c r="K44" s="274"/>
      <c r="L44" s="274"/>
      <c r="M44" s="274"/>
      <c r="N44" s="274"/>
      <c r="O44" s="274"/>
      <c r="P44" s="274"/>
      <c r="Q44" s="274"/>
      <c r="R44" s="274"/>
      <c r="S44" s="274"/>
      <c r="T44" s="274"/>
      <c r="U44" s="274"/>
      <c r="V44" s="274"/>
      <c r="W44" s="274"/>
      <c r="X44" s="274"/>
    </row>
    <row r="45" spans="1:24" customFormat="1" ht="15.75" customHeight="1">
      <c r="A45" s="1238"/>
      <c r="B45" s="1238"/>
      <c r="C45" s="895" t="s">
        <v>5025</v>
      </c>
      <c r="D45" s="894" t="s">
        <v>3223</v>
      </c>
      <c r="E45" s="274"/>
      <c r="F45" s="274"/>
      <c r="G45" s="274"/>
      <c r="H45" s="274"/>
      <c r="I45" s="274"/>
      <c r="J45" s="274"/>
      <c r="K45" s="274"/>
      <c r="L45" s="274"/>
      <c r="M45" s="274"/>
      <c r="N45" s="274"/>
      <c r="O45" s="274"/>
      <c r="P45" s="274"/>
      <c r="Q45" s="274"/>
      <c r="R45" s="274"/>
      <c r="S45" s="274"/>
      <c r="T45" s="274"/>
      <c r="U45" s="274"/>
      <c r="V45" s="274"/>
      <c r="W45" s="274"/>
      <c r="X45" s="274"/>
    </row>
    <row r="46" spans="1:24" customFormat="1" ht="13.5" customHeight="1">
      <c r="A46" s="1238"/>
      <c r="B46" s="1230" t="s">
        <v>261</v>
      </c>
      <c r="C46" s="472" t="s">
        <v>3224</v>
      </c>
      <c r="D46" s="471" t="s">
        <v>3223</v>
      </c>
      <c r="E46" s="274"/>
      <c r="F46" s="274"/>
      <c r="G46" s="274"/>
      <c r="H46" s="274"/>
      <c r="I46" s="274"/>
      <c r="J46" s="274"/>
      <c r="K46" s="274"/>
      <c r="L46" s="274"/>
      <c r="M46" s="274"/>
      <c r="N46" s="274"/>
      <c r="O46" s="274"/>
      <c r="P46" s="274"/>
      <c r="Q46" s="274"/>
      <c r="R46" s="274"/>
      <c r="S46" s="274"/>
      <c r="T46" s="274"/>
      <c r="U46" s="274"/>
      <c r="V46" s="274"/>
      <c r="W46" s="274"/>
      <c r="X46" s="274"/>
    </row>
    <row r="47" spans="1:24" customFormat="1" ht="17.25" customHeight="1">
      <c r="A47" s="1238"/>
      <c r="B47" s="1231"/>
      <c r="C47" s="473" t="s">
        <v>3336</v>
      </c>
      <c r="D47" s="474" t="s">
        <v>3223</v>
      </c>
      <c r="E47" s="274"/>
      <c r="F47" s="274"/>
      <c r="G47" s="274"/>
      <c r="H47" s="274"/>
      <c r="I47" s="274"/>
      <c r="J47" s="274"/>
      <c r="K47" s="274"/>
      <c r="L47" s="274"/>
      <c r="M47" s="274"/>
      <c r="N47" s="274"/>
      <c r="O47" s="274"/>
      <c r="P47" s="274"/>
      <c r="Q47" s="274"/>
      <c r="R47" s="274"/>
      <c r="S47" s="274"/>
      <c r="T47" s="274"/>
      <c r="U47" s="274"/>
      <c r="V47" s="274"/>
      <c r="W47" s="274"/>
      <c r="X47" s="274"/>
    </row>
    <row r="48" spans="1:24" customFormat="1" ht="17.25" customHeight="1">
      <c r="A48" s="1238"/>
      <c r="B48" s="1231"/>
      <c r="C48" s="473" t="s">
        <v>4435</v>
      </c>
      <c r="D48" s="474" t="s">
        <v>3223</v>
      </c>
      <c r="E48" s="274"/>
      <c r="F48" s="274"/>
      <c r="G48" s="274"/>
      <c r="H48" s="274"/>
      <c r="I48" s="274"/>
      <c r="J48" s="274"/>
      <c r="K48" s="274"/>
      <c r="L48" s="274"/>
      <c r="M48" s="274"/>
      <c r="N48" s="274"/>
      <c r="O48" s="274"/>
      <c r="P48" s="274"/>
      <c r="Q48" s="274"/>
      <c r="R48" s="274"/>
      <c r="S48" s="274"/>
      <c r="T48" s="274"/>
      <c r="U48" s="274"/>
      <c r="V48" s="274"/>
      <c r="W48" s="274"/>
      <c r="X48" s="274"/>
    </row>
    <row r="49" spans="1:24" customFormat="1" ht="18" customHeight="1">
      <c r="A49" s="1238"/>
      <c r="B49" s="1240" t="s">
        <v>262</v>
      </c>
      <c r="C49" s="896" t="s">
        <v>4436</v>
      </c>
      <c r="D49" s="894" t="s">
        <v>1520</v>
      </c>
      <c r="E49" s="274"/>
      <c r="F49" s="274"/>
      <c r="G49" s="274"/>
      <c r="H49" s="274"/>
      <c r="I49" s="274"/>
      <c r="J49" s="274"/>
      <c r="K49" s="274"/>
      <c r="L49" s="274"/>
      <c r="M49" s="274"/>
      <c r="N49" s="274"/>
      <c r="O49" s="274"/>
      <c r="P49" s="274"/>
      <c r="Q49" s="274"/>
      <c r="R49" s="274"/>
      <c r="S49" s="274"/>
      <c r="T49" s="274"/>
      <c r="U49" s="274"/>
      <c r="V49" s="274"/>
      <c r="W49" s="274"/>
      <c r="X49" s="274"/>
    </row>
    <row r="50" spans="1:24" customFormat="1" ht="18" customHeight="1">
      <c r="A50" s="1238"/>
      <c r="B50" s="1241"/>
      <c r="C50" s="897" t="s">
        <v>4539</v>
      </c>
      <c r="D50" s="894" t="s">
        <v>1520</v>
      </c>
      <c r="E50" s="274"/>
      <c r="F50" s="274"/>
      <c r="G50" s="274"/>
      <c r="H50" s="274"/>
      <c r="I50" s="274"/>
      <c r="J50" s="274"/>
      <c r="K50" s="274"/>
      <c r="L50" s="274"/>
      <c r="M50" s="274"/>
      <c r="N50" s="274"/>
      <c r="O50" s="274"/>
      <c r="P50" s="274"/>
      <c r="Q50" s="274"/>
      <c r="R50" s="274"/>
      <c r="S50" s="274"/>
      <c r="T50" s="274"/>
      <c r="U50" s="274"/>
      <c r="V50" s="274"/>
      <c r="W50" s="274"/>
      <c r="X50" s="274"/>
    </row>
    <row r="51" spans="1:24" customFormat="1" ht="18" customHeight="1">
      <c r="A51" s="1238"/>
      <c r="B51" s="1241"/>
      <c r="C51" s="897" t="s">
        <v>5026</v>
      </c>
      <c r="D51" s="894" t="s">
        <v>3223</v>
      </c>
      <c r="E51" s="274"/>
      <c r="F51" s="274"/>
      <c r="G51" s="274"/>
      <c r="H51" s="274"/>
      <c r="I51" s="274"/>
      <c r="J51" s="274"/>
      <c r="K51" s="274"/>
      <c r="L51" s="274"/>
      <c r="M51" s="274"/>
      <c r="N51" s="274"/>
      <c r="O51" s="274"/>
      <c r="P51" s="274"/>
      <c r="Q51" s="274"/>
      <c r="R51" s="274"/>
      <c r="S51" s="274"/>
      <c r="T51" s="274"/>
      <c r="U51" s="274"/>
      <c r="V51" s="274"/>
      <c r="W51" s="274"/>
      <c r="X51" s="274"/>
    </row>
    <row r="52" spans="1:24" customFormat="1" ht="18" customHeight="1">
      <c r="A52" s="1238"/>
      <c r="B52" s="1241"/>
      <c r="C52" s="897" t="s">
        <v>5027</v>
      </c>
      <c r="D52" s="894" t="s">
        <v>3223</v>
      </c>
      <c r="E52" s="274"/>
      <c r="F52" s="274"/>
      <c r="G52" s="274"/>
      <c r="H52" s="274"/>
      <c r="I52" s="274"/>
      <c r="J52" s="274"/>
      <c r="K52" s="274"/>
      <c r="L52" s="274"/>
      <c r="M52" s="274"/>
      <c r="N52" s="274"/>
      <c r="O52" s="274"/>
      <c r="P52" s="274"/>
      <c r="Q52" s="274"/>
      <c r="R52" s="274"/>
      <c r="S52" s="274"/>
      <c r="T52" s="274"/>
      <c r="U52" s="274"/>
      <c r="V52" s="274"/>
      <c r="W52" s="274"/>
      <c r="X52" s="274"/>
    </row>
    <row r="53" spans="1:24" customFormat="1" ht="18" customHeight="1">
      <c r="A53" s="1238"/>
      <c r="B53" s="1239"/>
      <c r="C53" s="897" t="s">
        <v>5028</v>
      </c>
      <c r="D53" s="894" t="s">
        <v>3223</v>
      </c>
      <c r="E53" s="274"/>
      <c r="F53" s="274"/>
      <c r="G53" s="274"/>
      <c r="H53" s="274"/>
      <c r="I53" s="274"/>
      <c r="J53" s="274"/>
      <c r="K53" s="274"/>
      <c r="L53" s="274"/>
      <c r="M53" s="274"/>
      <c r="N53" s="274"/>
      <c r="O53" s="274"/>
      <c r="P53" s="274"/>
      <c r="Q53" s="274"/>
      <c r="R53" s="274"/>
      <c r="S53" s="274"/>
      <c r="T53" s="274"/>
      <c r="U53" s="274"/>
      <c r="V53" s="274"/>
      <c r="W53" s="274"/>
      <c r="X53" s="274"/>
    </row>
    <row r="54" spans="1:24" customFormat="1" ht="14.4">
      <c r="A54" s="1238"/>
      <c r="B54" s="1242" t="s">
        <v>64</v>
      </c>
      <c r="C54" s="898" t="s">
        <v>4570</v>
      </c>
      <c r="D54" s="894" t="s">
        <v>3223</v>
      </c>
      <c r="E54" s="274"/>
      <c r="F54" s="274"/>
      <c r="G54" s="274"/>
      <c r="H54" s="274"/>
      <c r="I54" s="274"/>
      <c r="J54" s="274"/>
      <c r="K54" s="274"/>
      <c r="L54" s="274"/>
      <c r="M54" s="274"/>
      <c r="N54" s="274"/>
      <c r="O54" s="274"/>
      <c r="P54" s="274"/>
      <c r="Q54" s="274"/>
      <c r="R54" s="274"/>
      <c r="S54" s="274"/>
      <c r="T54" s="274"/>
      <c r="U54" s="274"/>
      <c r="V54" s="274"/>
      <c r="W54" s="274"/>
      <c r="X54" s="274"/>
    </row>
    <row r="55" spans="1:24" customFormat="1" ht="14.4">
      <c r="A55" s="1238"/>
      <c r="B55" s="1231"/>
      <c r="C55" s="898" t="s">
        <v>5029</v>
      </c>
      <c r="D55" s="894" t="s">
        <v>3223</v>
      </c>
      <c r="E55" s="274"/>
      <c r="F55" s="274"/>
      <c r="G55" s="274"/>
      <c r="H55" s="274"/>
      <c r="I55" s="274"/>
      <c r="J55" s="274"/>
      <c r="K55" s="274"/>
      <c r="L55" s="274"/>
      <c r="M55" s="274"/>
      <c r="N55" s="274"/>
      <c r="O55" s="274"/>
      <c r="P55" s="274"/>
      <c r="Q55" s="274"/>
      <c r="R55" s="274"/>
      <c r="S55" s="274"/>
      <c r="T55" s="274"/>
      <c r="U55" s="274"/>
      <c r="V55" s="274"/>
      <c r="W55" s="274"/>
      <c r="X55" s="274"/>
    </row>
    <row r="56" spans="1:24" customFormat="1" ht="14.4">
      <c r="A56" s="1238"/>
      <c r="B56" s="1231"/>
      <c r="C56" s="898" t="s">
        <v>4571</v>
      </c>
      <c r="D56" s="894" t="s">
        <v>3223</v>
      </c>
      <c r="E56" s="274"/>
      <c r="F56" s="274"/>
      <c r="G56" s="274"/>
      <c r="H56" s="274"/>
      <c r="I56" s="274"/>
      <c r="J56" s="274"/>
      <c r="K56" s="274"/>
      <c r="L56" s="274"/>
      <c r="M56" s="274"/>
      <c r="N56" s="274"/>
      <c r="O56" s="274"/>
      <c r="P56" s="274"/>
      <c r="Q56" s="274"/>
      <c r="R56" s="274"/>
      <c r="S56" s="274"/>
      <c r="T56" s="274"/>
      <c r="U56" s="274"/>
      <c r="V56" s="274"/>
      <c r="W56" s="274"/>
      <c r="X56" s="274"/>
    </row>
    <row r="57" spans="1:24" customFormat="1" ht="14.4">
      <c r="A57" s="1238"/>
      <c r="B57" s="1231"/>
      <c r="C57" s="898" t="s">
        <v>4572</v>
      </c>
      <c r="D57" s="894" t="s">
        <v>3223</v>
      </c>
      <c r="E57" s="274"/>
      <c r="F57" s="274"/>
      <c r="G57" s="274"/>
      <c r="H57" s="274"/>
      <c r="I57" s="274"/>
      <c r="J57" s="274"/>
      <c r="K57" s="274"/>
      <c r="L57" s="274"/>
      <c r="M57" s="274"/>
      <c r="N57" s="274"/>
      <c r="O57" s="274"/>
      <c r="P57" s="274"/>
      <c r="Q57" s="274"/>
      <c r="R57" s="274"/>
      <c r="S57" s="274"/>
      <c r="T57" s="274"/>
      <c r="U57" s="274"/>
      <c r="V57" s="274"/>
      <c r="W57" s="274"/>
      <c r="X57" s="274"/>
    </row>
    <row r="58" spans="1:24" customFormat="1" ht="14.4">
      <c r="A58" s="1238"/>
      <c r="B58" s="1231"/>
      <c r="C58" s="898" t="s">
        <v>4573</v>
      </c>
      <c r="D58" s="894" t="s">
        <v>3223</v>
      </c>
      <c r="E58" s="274"/>
      <c r="F58" s="274"/>
      <c r="G58" s="274"/>
      <c r="H58" s="274"/>
      <c r="I58" s="274"/>
      <c r="J58" s="274"/>
      <c r="K58" s="274"/>
      <c r="L58" s="274"/>
      <c r="M58" s="274"/>
      <c r="N58" s="274"/>
      <c r="O58" s="274"/>
      <c r="P58" s="274"/>
      <c r="Q58" s="274"/>
      <c r="R58" s="274"/>
      <c r="S58" s="274"/>
      <c r="T58" s="274"/>
      <c r="U58" s="274"/>
      <c r="V58" s="274"/>
      <c r="W58" s="274"/>
      <c r="X58" s="274"/>
    </row>
    <row r="59" spans="1:24" customFormat="1" ht="14.4">
      <c r="A59" s="1238"/>
      <c r="B59" s="1231"/>
      <c r="C59" s="898" t="s">
        <v>4437</v>
      </c>
      <c r="D59" s="894" t="s">
        <v>3223</v>
      </c>
      <c r="E59" s="274"/>
      <c r="F59" s="274"/>
      <c r="G59" s="274"/>
      <c r="H59" s="274"/>
      <c r="I59" s="274"/>
      <c r="J59" s="274"/>
      <c r="K59" s="274"/>
      <c r="L59" s="274"/>
      <c r="M59" s="274"/>
      <c r="N59" s="274"/>
      <c r="O59" s="274"/>
      <c r="P59" s="274"/>
      <c r="Q59" s="274"/>
      <c r="R59" s="274"/>
      <c r="S59" s="274"/>
      <c r="T59" s="274"/>
      <c r="U59" s="274"/>
      <c r="V59" s="274"/>
      <c r="W59" s="274"/>
      <c r="X59" s="274"/>
    </row>
    <row r="60" spans="1:24" customFormat="1" ht="14.4">
      <c r="A60" s="1238"/>
      <c r="B60" s="1231"/>
      <c r="C60" s="898" t="s">
        <v>4574</v>
      </c>
      <c r="D60" s="894" t="s">
        <v>3223</v>
      </c>
      <c r="E60" s="274"/>
      <c r="F60" s="274"/>
      <c r="G60" s="274"/>
      <c r="H60" s="274"/>
      <c r="I60" s="274"/>
      <c r="J60" s="274"/>
      <c r="K60" s="274"/>
      <c r="L60" s="274"/>
      <c r="M60" s="274"/>
      <c r="N60" s="274"/>
      <c r="O60" s="274"/>
      <c r="P60" s="274"/>
      <c r="Q60" s="274"/>
      <c r="R60" s="274"/>
      <c r="S60" s="274"/>
      <c r="T60" s="274"/>
      <c r="U60" s="274"/>
      <c r="V60" s="274"/>
      <c r="W60" s="274"/>
      <c r="X60" s="274"/>
    </row>
    <row r="61" spans="1:24" customFormat="1" ht="15.75" customHeight="1">
      <c r="A61" s="1238"/>
      <c r="B61" s="1231"/>
      <c r="C61" s="898" t="s">
        <v>4438</v>
      </c>
      <c r="D61" s="894" t="s">
        <v>1520</v>
      </c>
      <c r="E61" s="274"/>
      <c r="F61" s="274"/>
      <c r="G61" s="274"/>
      <c r="H61" s="274"/>
      <c r="I61" s="274"/>
      <c r="J61" s="274"/>
      <c r="K61" s="274"/>
      <c r="L61" s="274"/>
      <c r="M61" s="274"/>
      <c r="N61" s="274"/>
      <c r="O61" s="274"/>
      <c r="P61" s="274"/>
      <c r="Q61" s="274"/>
      <c r="R61" s="274"/>
      <c r="S61" s="274"/>
      <c r="T61" s="274"/>
      <c r="U61" s="274"/>
      <c r="V61" s="274"/>
      <c r="W61" s="274"/>
      <c r="X61" s="274"/>
    </row>
    <row r="62" spans="1:24" customFormat="1" ht="15.75" customHeight="1">
      <c r="A62" s="1238"/>
      <c r="B62" s="1231"/>
      <c r="C62" s="898" t="s">
        <v>1521</v>
      </c>
      <c r="D62" s="894" t="s">
        <v>1520</v>
      </c>
      <c r="E62" s="274"/>
      <c r="F62" s="274"/>
      <c r="G62" s="274"/>
      <c r="H62" s="274"/>
      <c r="I62" s="274"/>
      <c r="J62" s="274"/>
      <c r="K62" s="274"/>
      <c r="L62" s="274"/>
      <c r="M62" s="274"/>
      <c r="N62" s="274"/>
      <c r="O62" s="274"/>
      <c r="P62" s="274"/>
      <c r="Q62" s="274"/>
      <c r="R62" s="274"/>
      <c r="S62" s="274"/>
      <c r="T62" s="274"/>
      <c r="U62" s="274"/>
      <c r="V62" s="274"/>
      <c r="W62" s="274"/>
      <c r="X62" s="274"/>
    </row>
    <row r="63" spans="1:24" customFormat="1" ht="18" customHeight="1">
      <c r="A63" s="1238"/>
      <c r="B63" s="1230" t="s">
        <v>263</v>
      </c>
      <c r="C63" s="899" t="s">
        <v>4575</v>
      </c>
      <c r="D63" s="894" t="s">
        <v>1520</v>
      </c>
      <c r="E63" s="274"/>
      <c r="F63" s="274"/>
      <c r="G63" s="274"/>
      <c r="H63" s="274"/>
      <c r="I63" s="274"/>
      <c r="J63" s="274"/>
      <c r="K63" s="274"/>
      <c r="L63" s="274"/>
      <c r="M63" s="274"/>
      <c r="N63" s="274"/>
      <c r="O63" s="274"/>
      <c r="P63" s="274"/>
      <c r="Q63" s="274"/>
      <c r="R63" s="274"/>
      <c r="S63" s="274"/>
      <c r="T63" s="274"/>
      <c r="U63" s="274"/>
      <c r="V63" s="274"/>
      <c r="W63" s="274"/>
      <c r="X63" s="274"/>
    </row>
    <row r="64" spans="1:24" customFormat="1" ht="18" customHeight="1">
      <c r="A64" s="1238"/>
      <c r="B64" s="1231"/>
      <c r="C64" s="899" t="s">
        <v>5030</v>
      </c>
      <c r="D64" s="894" t="s">
        <v>1520</v>
      </c>
      <c r="E64" s="274"/>
      <c r="F64" s="275"/>
      <c r="G64" s="274"/>
      <c r="H64" s="274"/>
      <c r="I64" s="274"/>
      <c r="J64" s="274"/>
      <c r="K64" s="274"/>
      <c r="L64" s="274"/>
      <c r="M64" s="274"/>
      <c r="N64" s="274"/>
      <c r="O64" s="274"/>
      <c r="P64" s="274"/>
      <c r="Q64" s="274"/>
      <c r="R64" s="274"/>
      <c r="S64" s="274"/>
      <c r="T64" s="274"/>
      <c r="U64" s="274"/>
      <c r="V64" s="274"/>
      <c r="W64" s="274"/>
      <c r="X64" s="274"/>
    </row>
    <row r="65" spans="1:24" customFormat="1" ht="18" customHeight="1">
      <c r="A65" s="1238"/>
      <c r="B65" s="1231"/>
      <c r="C65" s="899" t="s">
        <v>5031</v>
      </c>
      <c r="D65" s="894" t="s">
        <v>1520</v>
      </c>
      <c r="E65" s="274"/>
      <c r="F65" s="275"/>
      <c r="G65" s="274"/>
      <c r="H65" s="274"/>
      <c r="I65" s="274"/>
      <c r="J65" s="274"/>
      <c r="K65" s="274"/>
      <c r="L65" s="274"/>
      <c r="M65" s="274"/>
      <c r="N65" s="274"/>
      <c r="O65" s="274"/>
      <c r="P65" s="274"/>
      <c r="Q65" s="274"/>
      <c r="R65" s="274"/>
      <c r="S65" s="274"/>
      <c r="T65" s="274"/>
      <c r="U65" s="274"/>
      <c r="V65" s="274"/>
      <c r="W65" s="274"/>
      <c r="X65" s="274"/>
    </row>
    <row r="66" spans="1:24" customFormat="1" ht="18" customHeight="1">
      <c r="A66" s="1238"/>
      <c r="B66" s="1231"/>
      <c r="C66" s="899" t="s">
        <v>5032</v>
      </c>
      <c r="D66" s="894" t="s">
        <v>3223</v>
      </c>
      <c r="E66" s="274"/>
      <c r="F66" s="274"/>
      <c r="G66" s="274"/>
      <c r="H66" s="274"/>
      <c r="I66" s="274"/>
      <c r="J66" s="274"/>
      <c r="K66" s="274"/>
      <c r="L66" s="274"/>
      <c r="M66" s="274"/>
      <c r="N66" s="274"/>
      <c r="O66" s="274"/>
      <c r="P66" s="274"/>
      <c r="Q66" s="274"/>
      <c r="R66" s="274"/>
      <c r="S66" s="274"/>
      <c r="T66" s="274"/>
      <c r="U66" s="274"/>
      <c r="V66" s="274"/>
      <c r="W66" s="274"/>
      <c r="X66" s="274"/>
    </row>
    <row r="67" spans="1:24" customFormat="1" ht="17.25" customHeight="1">
      <c r="A67" s="1238"/>
      <c r="B67" s="1232" t="s">
        <v>62</v>
      </c>
      <c r="C67" s="900" t="s">
        <v>4540</v>
      </c>
      <c r="D67" s="894" t="s">
        <v>1520</v>
      </c>
      <c r="E67" s="274"/>
      <c r="F67" s="274"/>
      <c r="G67" s="274"/>
      <c r="H67" s="274"/>
      <c r="I67" s="274"/>
      <c r="J67" s="274"/>
      <c r="K67" s="274"/>
      <c r="L67" s="274"/>
      <c r="M67" s="274"/>
      <c r="N67" s="274"/>
      <c r="O67" s="274"/>
      <c r="P67" s="274"/>
      <c r="Q67" s="274"/>
      <c r="R67" s="274"/>
      <c r="S67" s="274"/>
      <c r="T67" s="274"/>
      <c r="U67" s="274"/>
      <c r="V67" s="274"/>
      <c r="W67" s="274"/>
      <c r="X67" s="274"/>
    </row>
    <row r="68" spans="1:24" customFormat="1" ht="15" customHeight="1">
      <c r="A68" s="1238"/>
      <c r="B68" s="1231"/>
      <c r="C68" s="900" t="s">
        <v>4418</v>
      </c>
      <c r="D68" s="894" t="s">
        <v>1520</v>
      </c>
      <c r="E68" s="274"/>
      <c r="F68" s="274"/>
      <c r="G68" s="274"/>
      <c r="H68" s="274"/>
      <c r="I68" s="274"/>
      <c r="J68" s="274"/>
      <c r="K68" s="274"/>
      <c r="L68" s="274"/>
      <c r="M68" s="274"/>
      <c r="N68" s="274"/>
      <c r="O68" s="274"/>
      <c r="P68" s="274"/>
      <c r="Q68" s="274"/>
      <c r="R68" s="274"/>
      <c r="S68" s="274"/>
      <c r="T68" s="274"/>
      <c r="U68" s="274"/>
      <c r="V68" s="274"/>
      <c r="W68" s="274"/>
      <c r="X68" s="274"/>
    </row>
    <row r="69" spans="1:24" customFormat="1" ht="14.25" customHeight="1">
      <c r="A69" s="1238"/>
      <c r="B69" s="1231"/>
      <c r="C69" s="900" t="s">
        <v>4576</v>
      </c>
      <c r="D69" s="894" t="s">
        <v>1520</v>
      </c>
      <c r="E69" s="274"/>
      <c r="F69" s="274"/>
      <c r="G69" s="274"/>
      <c r="H69" s="274"/>
      <c r="I69" s="274"/>
      <c r="J69" s="274"/>
      <c r="K69" s="274"/>
      <c r="L69" s="274"/>
      <c r="M69" s="274"/>
      <c r="N69" s="274"/>
      <c r="O69" s="274"/>
      <c r="P69" s="274"/>
      <c r="Q69" s="274"/>
      <c r="R69" s="274"/>
      <c r="S69" s="274"/>
      <c r="T69" s="274"/>
      <c r="U69" s="274"/>
      <c r="V69" s="274"/>
      <c r="W69" s="274"/>
      <c r="X69" s="274"/>
    </row>
    <row r="70" spans="1:24" customFormat="1" ht="14.25" customHeight="1">
      <c r="A70" s="1238"/>
      <c r="B70" s="1231"/>
      <c r="C70" s="900" t="s">
        <v>5033</v>
      </c>
      <c r="D70" s="894" t="s">
        <v>1520</v>
      </c>
      <c r="E70" s="274"/>
      <c r="F70" s="274"/>
      <c r="G70" s="274"/>
      <c r="H70" s="274"/>
      <c r="I70" s="274"/>
      <c r="J70" s="274"/>
      <c r="K70" s="274"/>
      <c r="L70" s="274"/>
      <c r="M70" s="274"/>
      <c r="N70" s="274"/>
      <c r="O70" s="274"/>
      <c r="P70" s="274"/>
      <c r="Q70" s="274"/>
      <c r="R70" s="274"/>
      <c r="S70" s="274"/>
      <c r="T70" s="274"/>
      <c r="U70" s="274"/>
      <c r="V70" s="274"/>
      <c r="W70" s="274"/>
      <c r="X70" s="274"/>
    </row>
    <row r="71" spans="1:24" customFormat="1" ht="14.25" customHeight="1">
      <c r="A71" s="1238"/>
      <c r="B71" s="1231"/>
      <c r="C71" s="900" t="s">
        <v>5034</v>
      </c>
      <c r="D71" s="894" t="s">
        <v>1520</v>
      </c>
      <c r="E71" s="274"/>
      <c r="F71" s="274"/>
      <c r="G71" s="274"/>
      <c r="H71" s="274"/>
      <c r="I71" s="274"/>
      <c r="J71" s="274"/>
      <c r="K71" s="274"/>
      <c r="L71" s="274"/>
      <c r="M71" s="274"/>
      <c r="N71" s="274"/>
      <c r="O71" s="274"/>
      <c r="P71" s="274"/>
      <c r="Q71" s="274"/>
      <c r="R71" s="274"/>
      <c r="S71" s="274"/>
      <c r="T71" s="274"/>
      <c r="U71" s="274"/>
      <c r="V71" s="274"/>
      <c r="W71" s="274"/>
      <c r="X71" s="274"/>
    </row>
    <row r="72" spans="1:24" customFormat="1" ht="14.25" customHeight="1">
      <c r="A72" s="1238"/>
      <c r="B72" s="1231"/>
      <c r="C72" s="900" t="s">
        <v>4577</v>
      </c>
      <c r="D72" s="894" t="s">
        <v>3223</v>
      </c>
      <c r="E72" s="274"/>
      <c r="F72" s="274"/>
      <c r="G72" s="274"/>
      <c r="H72" s="274"/>
      <c r="I72" s="274"/>
      <c r="J72" s="274"/>
      <c r="K72" s="274"/>
      <c r="L72" s="274"/>
      <c r="M72" s="274"/>
      <c r="N72" s="274"/>
      <c r="O72" s="274"/>
      <c r="P72" s="274"/>
      <c r="Q72" s="274"/>
      <c r="R72" s="274"/>
      <c r="S72" s="274"/>
      <c r="T72" s="274"/>
      <c r="U72" s="274"/>
      <c r="V72" s="274"/>
      <c r="W72" s="274"/>
      <c r="X72" s="274"/>
    </row>
    <row r="73" spans="1:24" customFormat="1" ht="14.25" customHeight="1">
      <c r="A73" s="1238"/>
      <c r="B73" s="1231"/>
      <c r="C73" s="901" t="s">
        <v>4541</v>
      </c>
      <c r="D73" s="894" t="s">
        <v>3223</v>
      </c>
      <c r="E73" s="274"/>
      <c r="F73" s="274"/>
      <c r="G73" s="274"/>
      <c r="H73" s="274"/>
      <c r="I73" s="274"/>
      <c r="J73" s="274"/>
      <c r="K73" s="274"/>
      <c r="L73" s="274"/>
      <c r="M73" s="274"/>
      <c r="N73" s="274"/>
      <c r="O73" s="274"/>
      <c r="P73" s="274"/>
      <c r="Q73" s="274"/>
      <c r="R73" s="274"/>
      <c r="S73" s="274"/>
      <c r="T73" s="274"/>
      <c r="U73" s="274"/>
      <c r="V73" s="274"/>
      <c r="W73" s="274"/>
      <c r="X73" s="274"/>
    </row>
    <row r="74" spans="1:24" customFormat="1" ht="14.25" customHeight="1">
      <c r="A74" s="1238"/>
      <c r="B74" s="1231"/>
      <c r="C74" s="901" t="s">
        <v>4578</v>
      </c>
      <c r="D74" s="894" t="s">
        <v>3223</v>
      </c>
      <c r="E74" s="274"/>
      <c r="F74" s="274"/>
      <c r="G74" s="274"/>
      <c r="H74" s="274"/>
      <c r="I74" s="274"/>
      <c r="J74" s="274"/>
      <c r="K74" s="274"/>
      <c r="L74" s="274"/>
      <c r="M74" s="274"/>
      <c r="N74" s="274"/>
      <c r="O74" s="274"/>
      <c r="P74" s="274"/>
      <c r="Q74" s="274"/>
      <c r="R74" s="274"/>
      <c r="S74" s="274"/>
      <c r="T74" s="274"/>
      <c r="U74" s="274"/>
      <c r="V74" s="274"/>
      <c r="W74" s="274"/>
      <c r="X74" s="274"/>
    </row>
    <row r="75" spans="1:24" customFormat="1" ht="14.25" customHeight="1">
      <c r="A75" s="1238"/>
      <c r="B75" s="1231"/>
      <c r="C75" s="901" t="s">
        <v>4542</v>
      </c>
      <c r="D75" s="894" t="s">
        <v>3223</v>
      </c>
      <c r="E75" s="274"/>
      <c r="F75" s="274"/>
      <c r="G75" s="274"/>
      <c r="H75" s="274"/>
      <c r="I75" s="274"/>
      <c r="J75" s="274"/>
      <c r="K75" s="274"/>
      <c r="L75" s="274"/>
      <c r="M75" s="274"/>
      <c r="N75" s="274"/>
      <c r="O75" s="274"/>
      <c r="P75" s="274"/>
      <c r="Q75" s="274"/>
      <c r="R75" s="274"/>
      <c r="S75" s="274"/>
      <c r="T75" s="274"/>
      <c r="U75" s="274"/>
      <c r="V75" s="274"/>
      <c r="W75" s="274"/>
      <c r="X75" s="274"/>
    </row>
    <row r="76" spans="1:24" customFormat="1" ht="14.25" customHeight="1">
      <c r="A76" s="1238"/>
      <c r="B76" s="1231"/>
      <c r="C76" s="900" t="s">
        <v>5035</v>
      </c>
      <c r="D76" s="894" t="s">
        <v>3223</v>
      </c>
      <c r="E76" s="274"/>
      <c r="F76" s="274"/>
      <c r="G76" s="274"/>
      <c r="H76" s="274"/>
      <c r="I76" s="274"/>
      <c r="J76" s="274"/>
      <c r="K76" s="274"/>
      <c r="L76" s="274"/>
      <c r="M76" s="274"/>
      <c r="N76" s="274"/>
      <c r="O76" s="274"/>
      <c r="P76" s="274"/>
      <c r="Q76" s="274"/>
      <c r="R76" s="274"/>
      <c r="S76" s="274"/>
      <c r="T76" s="274"/>
      <c r="U76" s="274"/>
      <c r="V76" s="274"/>
      <c r="W76" s="274"/>
      <c r="X76" s="274"/>
    </row>
    <row r="77" spans="1:24" customFormat="1" ht="14.25" customHeight="1">
      <c r="A77" s="1238"/>
      <c r="B77" s="1231"/>
      <c r="C77" s="900" t="s">
        <v>4580</v>
      </c>
      <c r="D77" s="894" t="s">
        <v>3223</v>
      </c>
      <c r="E77" s="274"/>
      <c r="F77" s="274"/>
      <c r="G77" s="274"/>
      <c r="H77" s="274"/>
      <c r="I77" s="274"/>
      <c r="J77" s="274"/>
      <c r="K77" s="274"/>
      <c r="L77" s="274"/>
      <c r="M77" s="274"/>
      <c r="N77" s="274"/>
      <c r="O77" s="274"/>
      <c r="P77" s="274"/>
      <c r="Q77" s="274"/>
      <c r="R77" s="274"/>
      <c r="S77" s="274"/>
      <c r="T77" s="274"/>
      <c r="U77" s="274"/>
      <c r="V77" s="274"/>
      <c r="W77" s="274"/>
      <c r="X77" s="274"/>
    </row>
    <row r="78" spans="1:24" customFormat="1" ht="14.25" customHeight="1">
      <c r="A78" s="1238"/>
      <c r="B78" s="1231"/>
      <c r="C78" s="900" t="s">
        <v>5036</v>
      </c>
      <c r="D78" s="894" t="s">
        <v>3223</v>
      </c>
      <c r="E78" s="274"/>
      <c r="F78" s="274"/>
      <c r="G78" s="274"/>
      <c r="H78" s="274"/>
      <c r="I78" s="274"/>
      <c r="J78" s="274"/>
      <c r="K78" s="274"/>
      <c r="L78" s="274"/>
      <c r="M78" s="274"/>
      <c r="N78" s="274"/>
      <c r="O78" s="274"/>
      <c r="P78" s="274"/>
      <c r="Q78" s="274"/>
      <c r="R78" s="274"/>
      <c r="S78" s="274"/>
      <c r="T78" s="274"/>
      <c r="U78" s="274"/>
      <c r="V78" s="274"/>
      <c r="W78" s="274"/>
      <c r="X78" s="274"/>
    </row>
    <row r="79" spans="1:24" customFormat="1" ht="14.25" customHeight="1">
      <c r="A79" s="1238"/>
      <c r="B79" s="1231"/>
      <c r="C79" s="900" t="s">
        <v>5037</v>
      </c>
      <c r="D79" s="894" t="s">
        <v>3223</v>
      </c>
      <c r="E79" s="274"/>
      <c r="F79" s="274"/>
      <c r="G79" s="274"/>
      <c r="H79" s="274"/>
      <c r="I79" s="274"/>
      <c r="J79" s="274"/>
      <c r="K79" s="274"/>
      <c r="L79" s="274"/>
      <c r="M79" s="274"/>
      <c r="N79" s="274"/>
      <c r="O79" s="274"/>
      <c r="P79" s="274"/>
      <c r="Q79" s="274"/>
      <c r="R79" s="274"/>
      <c r="S79" s="274"/>
      <c r="T79" s="274"/>
      <c r="U79" s="274"/>
      <c r="V79" s="274"/>
      <c r="W79" s="274"/>
      <c r="X79" s="274"/>
    </row>
    <row r="80" spans="1:24" customFormat="1" ht="14.25" customHeight="1">
      <c r="A80" s="1238"/>
      <c r="B80" s="1231"/>
      <c r="C80" s="901" t="s">
        <v>5019</v>
      </c>
      <c r="D80" s="894" t="s">
        <v>3223</v>
      </c>
      <c r="E80" s="274"/>
      <c r="F80" s="274"/>
      <c r="G80" s="274"/>
      <c r="H80" s="274"/>
      <c r="I80" s="274"/>
      <c r="J80" s="274"/>
      <c r="K80" s="274"/>
      <c r="L80" s="274"/>
      <c r="M80" s="274"/>
      <c r="N80" s="274"/>
      <c r="O80" s="274"/>
      <c r="P80" s="274"/>
      <c r="Q80" s="274"/>
      <c r="R80" s="274"/>
      <c r="S80" s="274"/>
      <c r="T80" s="274"/>
      <c r="U80" s="274"/>
      <c r="V80" s="274"/>
      <c r="W80" s="274"/>
      <c r="X80" s="274"/>
    </row>
    <row r="81" spans="1:24" customFormat="1" ht="14.25" customHeight="1">
      <c r="A81" s="1238"/>
      <c r="B81" s="1231"/>
      <c r="C81" s="900" t="s">
        <v>4579</v>
      </c>
      <c r="D81" s="894" t="s">
        <v>3223</v>
      </c>
      <c r="E81" s="274"/>
      <c r="F81" s="274"/>
      <c r="G81" s="274"/>
      <c r="H81" s="274"/>
      <c r="I81" s="274"/>
      <c r="J81" s="274"/>
      <c r="K81" s="274"/>
      <c r="L81" s="274"/>
      <c r="M81" s="274"/>
      <c r="N81" s="274"/>
      <c r="O81" s="274"/>
      <c r="P81" s="274"/>
      <c r="Q81" s="274"/>
      <c r="R81" s="274"/>
      <c r="S81" s="274"/>
      <c r="T81" s="274"/>
      <c r="U81" s="274"/>
      <c r="V81" s="274"/>
      <c r="W81" s="274"/>
      <c r="X81" s="274"/>
    </row>
    <row r="82" spans="1:24" customFormat="1" ht="14.25" customHeight="1">
      <c r="A82" s="1239"/>
      <c r="B82" s="1233"/>
      <c r="C82" s="901" t="s">
        <v>5038</v>
      </c>
      <c r="D82" s="894" t="s">
        <v>3223</v>
      </c>
      <c r="E82" s="274"/>
      <c r="F82" s="274"/>
      <c r="G82" s="274"/>
      <c r="H82" s="274"/>
      <c r="I82" s="274"/>
      <c r="J82" s="274"/>
      <c r="K82" s="274"/>
      <c r="L82" s="274"/>
      <c r="M82" s="274"/>
      <c r="N82" s="274"/>
      <c r="O82" s="274"/>
      <c r="P82" s="274"/>
      <c r="Q82" s="274"/>
      <c r="R82" s="274"/>
      <c r="S82" s="274"/>
      <c r="T82" s="274"/>
      <c r="U82" s="274"/>
      <c r="V82" s="274"/>
      <c r="W82" s="274"/>
      <c r="X82" s="274"/>
    </row>
    <row r="83" spans="1:24" ht="14.25" customHeight="1">
      <c r="A83" s="1234" t="s">
        <v>4439</v>
      </c>
      <c r="B83" s="1234" t="s">
        <v>48</v>
      </c>
      <c r="C83" s="374" t="s">
        <v>4440</v>
      </c>
      <c r="D83" s="354" t="s">
        <v>5039</v>
      </c>
    </row>
    <row r="84" spans="1:24">
      <c r="A84" s="1235"/>
      <c r="B84" s="1235"/>
      <c r="C84" s="902" t="s">
        <v>5040</v>
      </c>
      <c r="D84" s="354" t="s">
        <v>3228</v>
      </c>
    </row>
    <row r="85" spans="1:24" ht="27.6">
      <c r="A85" s="1235"/>
      <c r="B85" s="1235"/>
      <c r="C85" s="374" t="s">
        <v>4441</v>
      </c>
      <c r="D85" s="374" t="s">
        <v>5041</v>
      </c>
    </row>
    <row r="86" spans="1:24">
      <c r="A86" s="1235"/>
      <c r="B86" s="1235"/>
      <c r="C86" s="374" t="s">
        <v>4566</v>
      </c>
      <c r="D86" s="354" t="s">
        <v>4543</v>
      </c>
    </row>
    <row r="87" spans="1:24">
      <c r="A87" s="1235"/>
      <c r="B87" s="1235"/>
      <c r="C87" s="374" t="s">
        <v>4544</v>
      </c>
      <c r="D87" s="354" t="s">
        <v>5039</v>
      </c>
    </row>
    <row r="88" spans="1:24" ht="15">
      <c r="A88" s="1235"/>
      <c r="B88" s="1234" t="s">
        <v>49</v>
      </c>
      <c r="C88" s="903" t="s">
        <v>3225</v>
      </c>
      <c r="D88" s="354" t="s">
        <v>4543</v>
      </c>
    </row>
    <row r="89" spans="1:24" ht="15.6">
      <c r="A89" s="1235"/>
      <c r="B89" s="1235"/>
      <c r="C89" s="904" t="s">
        <v>5042</v>
      </c>
      <c r="D89" s="354" t="s">
        <v>4543</v>
      </c>
    </row>
    <row r="90" spans="1:24" ht="27.6">
      <c r="A90" s="1235"/>
      <c r="B90" s="1235"/>
      <c r="C90" s="903" t="s">
        <v>5043</v>
      </c>
      <c r="D90" s="374" t="s">
        <v>5041</v>
      </c>
    </row>
    <row r="91" spans="1:24" ht="15.6">
      <c r="A91" s="1235"/>
      <c r="B91" s="1235"/>
      <c r="C91" s="904" t="s">
        <v>5044</v>
      </c>
      <c r="D91" s="354" t="s">
        <v>5039</v>
      </c>
    </row>
    <row r="92" spans="1:24" ht="15.6">
      <c r="A92" s="1235"/>
      <c r="B92" s="1235"/>
      <c r="C92" s="904" t="s">
        <v>5045</v>
      </c>
      <c r="D92" s="354" t="s">
        <v>5039</v>
      </c>
    </row>
    <row r="93" spans="1:24" ht="27.6">
      <c r="A93" s="1235"/>
      <c r="B93" s="1235"/>
      <c r="C93" s="903" t="s">
        <v>3342</v>
      </c>
      <c r="D93" s="374" t="s">
        <v>5041</v>
      </c>
    </row>
    <row r="94" spans="1:24" ht="15">
      <c r="A94" s="1235"/>
      <c r="B94" s="1235"/>
      <c r="C94" s="903" t="s">
        <v>4416</v>
      </c>
      <c r="D94" s="354" t="s">
        <v>3228</v>
      </c>
    </row>
    <row r="95" spans="1:24">
      <c r="A95" s="1235"/>
      <c r="B95" s="1236" t="s">
        <v>50</v>
      </c>
      <c r="C95" s="354" t="s">
        <v>4545</v>
      </c>
      <c r="D95" s="354" t="s">
        <v>3228</v>
      </c>
    </row>
    <row r="96" spans="1:24">
      <c r="A96" s="1235"/>
      <c r="B96" s="1236"/>
      <c r="C96" s="905" t="s">
        <v>5046</v>
      </c>
      <c r="D96" s="354" t="s">
        <v>342</v>
      </c>
    </row>
    <row r="97" spans="1:4">
      <c r="A97" s="1235"/>
      <c r="B97" s="1236"/>
      <c r="C97" s="374" t="s">
        <v>3226</v>
      </c>
      <c r="D97" s="354" t="s">
        <v>5039</v>
      </c>
    </row>
    <row r="98" spans="1:4" ht="27.6">
      <c r="A98" s="1235"/>
      <c r="B98" s="1236"/>
      <c r="C98" s="374" t="s">
        <v>4546</v>
      </c>
      <c r="D98" s="374" t="s">
        <v>5041</v>
      </c>
    </row>
    <row r="99" spans="1:4">
      <c r="A99" s="1235"/>
      <c r="B99" s="1236"/>
      <c r="C99" s="374" t="s">
        <v>4567</v>
      </c>
      <c r="D99" s="354" t="s">
        <v>5039</v>
      </c>
    </row>
    <row r="100" spans="1:4">
      <c r="A100" s="1235"/>
      <c r="B100" s="1236"/>
      <c r="C100" s="902" t="s">
        <v>5047</v>
      </c>
      <c r="D100" s="354" t="s">
        <v>5039</v>
      </c>
    </row>
    <row r="101" spans="1:4">
      <c r="A101" s="1235"/>
      <c r="B101" s="1236"/>
      <c r="C101" s="354" t="s">
        <v>4547</v>
      </c>
      <c r="D101" s="354" t="s">
        <v>342</v>
      </c>
    </row>
    <row r="102" spans="1:4">
      <c r="A102" s="1235"/>
      <c r="B102" s="1236"/>
      <c r="C102" s="354" t="s">
        <v>4548</v>
      </c>
      <c r="D102" s="354" t="s">
        <v>5039</v>
      </c>
    </row>
    <row r="103" spans="1:4">
      <c r="A103" s="1235"/>
      <c r="B103" s="1236"/>
      <c r="C103" s="354" t="s">
        <v>4549</v>
      </c>
      <c r="D103" s="354" t="s">
        <v>5039</v>
      </c>
    </row>
    <row r="104" spans="1:4">
      <c r="A104" s="1235"/>
      <c r="B104" s="1236"/>
      <c r="C104" s="905" t="s">
        <v>5048</v>
      </c>
      <c r="D104" s="354" t="s">
        <v>5039</v>
      </c>
    </row>
    <row r="105" spans="1:4">
      <c r="A105" s="1235"/>
      <c r="B105" s="1236" t="s">
        <v>51</v>
      </c>
      <c r="C105" s="905" t="s">
        <v>5049</v>
      </c>
      <c r="D105" s="354" t="s">
        <v>342</v>
      </c>
    </row>
    <row r="106" spans="1:4">
      <c r="A106" s="1235"/>
      <c r="B106" s="1236"/>
      <c r="C106" s="905" t="s">
        <v>5050</v>
      </c>
      <c r="D106" s="354" t="s">
        <v>5039</v>
      </c>
    </row>
    <row r="107" spans="1:4">
      <c r="A107" s="1235"/>
      <c r="B107" s="1236"/>
      <c r="C107" s="374" t="s">
        <v>4550</v>
      </c>
      <c r="D107" s="354" t="s">
        <v>5039</v>
      </c>
    </row>
    <row r="108" spans="1:4">
      <c r="A108" s="1235"/>
      <c r="B108" s="1236"/>
      <c r="C108" s="374" t="s">
        <v>3227</v>
      </c>
      <c r="D108" s="354" t="s">
        <v>5039</v>
      </c>
    </row>
    <row r="109" spans="1:4" ht="27.6">
      <c r="A109" s="1235"/>
      <c r="B109" s="1236"/>
      <c r="C109" s="374" t="s">
        <v>4443</v>
      </c>
      <c r="D109" s="374" t="s">
        <v>5041</v>
      </c>
    </row>
    <row r="110" spans="1:4" ht="27.6">
      <c r="A110" s="1235"/>
      <c r="B110" s="1236"/>
      <c r="C110" s="374" t="s">
        <v>4442</v>
      </c>
      <c r="D110" s="374" t="s">
        <v>5041</v>
      </c>
    </row>
    <row r="111" spans="1:4">
      <c r="A111" s="1235"/>
      <c r="B111" s="1236" t="s">
        <v>52</v>
      </c>
      <c r="C111" s="374" t="s">
        <v>4551</v>
      </c>
      <c r="D111" s="354" t="s">
        <v>343</v>
      </c>
    </row>
    <row r="112" spans="1:4">
      <c r="A112" s="1235"/>
      <c r="B112" s="1236"/>
      <c r="C112" s="374" t="s">
        <v>4552</v>
      </c>
      <c r="D112" s="354" t="s">
        <v>5039</v>
      </c>
    </row>
    <row r="113" spans="1:4" ht="27.6">
      <c r="A113" s="1235"/>
      <c r="B113" s="1236"/>
      <c r="C113" s="374" t="s">
        <v>4444</v>
      </c>
      <c r="D113" s="374" t="s">
        <v>5041</v>
      </c>
    </row>
    <row r="114" spans="1:4">
      <c r="A114" s="1235"/>
      <c r="B114" s="1236"/>
      <c r="C114" s="374" t="s">
        <v>3343</v>
      </c>
      <c r="D114" s="374" t="s">
        <v>5051</v>
      </c>
    </row>
    <row r="115" spans="1:4" ht="27.6">
      <c r="A115" s="1235"/>
      <c r="B115" s="1236"/>
      <c r="C115" s="374" t="s">
        <v>4445</v>
      </c>
      <c r="D115" s="374" t="s">
        <v>5041</v>
      </c>
    </row>
    <row r="116" spans="1:4">
      <c r="A116" s="1235"/>
      <c r="B116" s="1236" t="s">
        <v>53</v>
      </c>
      <c r="C116" s="374" t="s">
        <v>4446</v>
      </c>
      <c r="D116" s="354" t="s">
        <v>5039</v>
      </c>
    </row>
    <row r="117" spans="1:4">
      <c r="A117" s="1235"/>
      <c r="B117" s="1236"/>
      <c r="C117" s="906" t="s">
        <v>5052</v>
      </c>
      <c r="D117" s="354" t="s">
        <v>342</v>
      </c>
    </row>
    <row r="118" spans="1:4">
      <c r="A118" s="1235"/>
      <c r="B118" s="1236"/>
      <c r="C118" s="374" t="s">
        <v>4447</v>
      </c>
      <c r="D118" s="354" t="s">
        <v>5039</v>
      </c>
    </row>
    <row r="119" spans="1:4" ht="27.6">
      <c r="A119" s="1235"/>
      <c r="B119" s="1236"/>
      <c r="C119" s="374" t="s">
        <v>4448</v>
      </c>
      <c r="D119" s="374" t="s">
        <v>5041</v>
      </c>
    </row>
    <row r="120" spans="1:4">
      <c r="A120" s="1235"/>
      <c r="B120" s="1236"/>
      <c r="C120" s="374" t="s">
        <v>1953</v>
      </c>
      <c r="D120" s="374" t="s">
        <v>918</v>
      </c>
    </row>
    <row r="121" spans="1:4">
      <c r="A121" s="1235"/>
      <c r="B121" s="1236"/>
      <c r="C121" s="906" t="s">
        <v>5053</v>
      </c>
      <c r="D121" s="354" t="s">
        <v>342</v>
      </c>
    </row>
    <row r="122" spans="1:4" ht="27.6">
      <c r="A122" s="1235"/>
      <c r="B122" s="1236"/>
      <c r="C122" s="374" t="s">
        <v>5054</v>
      </c>
      <c r="D122" s="374" t="s">
        <v>5041</v>
      </c>
    </row>
    <row r="123" spans="1:4" ht="27.6">
      <c r="A123" s="1235"/>
      <c r="B123" s="1236"/>
      <c r="C123" s="374" t="s">
        <v>4415</v>
      </c>
      <c r="D123" s="374" t="s">
        <v>5041</v>
      </c>
    </row>
    <row r="124" spans="1:4" ht="27.6">
      <c r="A124" s="1235"/>
      <c r="B124" s="1236"/>
      <c r="C124" s="374" t="s">
        <v>4568</v>
      </c>
      <c r="D124" s="374" t="s">
        <v>5041</v>
      </c>
    </row>
    <row r="125" spans="1:4" ht="27.6">
      <c r="A125" s="1235"/>
      <c r="B125" s="1236"/>
      <c r="C125" s="374" t="s">
        <v>3342</v>
      </c>
      <c r="D125" s="374" t="s">
        <v>5041</v>
      </c>
    </row>
    <row r="126" spans="1:4">
      <c r="A126" s="1229" t="s">
        <v>189</v>
      </c>
      <c r="B126" s="1229" t="s">
        <v>189</v>
      </c>
      <c r="C126" s="362" t="s">
        <v>4449</v>
      </c>
      <c r="D126" s="363" t="s">
        <v>343</v>
      </c>
    </row>
    <row r="127" spans="1:4">
      <c r="A127" s="1229"/>
      <c r="B127" s="1229"/>
      <c r="C127" s="362" t="s">
        <v>4554</v>
      </c>
      <c r="D127" s="363" t="s">
        <v>343</v>
      </c>
    </row>
    <row r="128" spans="1:4">
      <c r="A128" s="1229"/>
      <c r="B128" s="1229"/>
      <c r="C128" s="364" t="s">
        <v>4553</v>
      </c>
      <c r="D128" s="363" t="s">
        <v>342</v>
      </c>
    </row>
    <row r="129" spans="1:4" ht="27.6">
      <c r="A129" s="380" t="s">
        <v>4563</v>
      </c>
      <c r="B129" s="380" t="s">
        <v>4564</v>
      </c>
      <c r="C129" s="282" t="s">
        <v>4587</v>
      </c>
      <c r="D129" s="282" t="s">
        <v>4587</v>
      </c>
    </row>
  </sheetData>
  <sortState ref="C10:D13">
    <sortCondition descending="1" ref="D10:D13"/>
  </sortState>
  <mergeCells count="22">
    <mergeCell ref="B126:B128"/>
    <mergeCell ref="A126:A128"/>
    <mergeCell ref="B63:B66"/>
    <mergeCell ref="B67:B82"/>
    <mergeCell ref="A83:A125"/>
    <mergeCell ref="B83:B87"/>
    <mergeCell ref="B88:B94"/>
    <mergeCell ref="B95:B104"/>
    <mergeCell ref="B105:B110"/>
    <mergeCell ref="B111:B115"/>
    <mergeCell ref="B116:B125"/>
    <mergeCell ref="A40:A82"/>
    <mergeCell ref="B40:B45"/>
    <mergeCell ref="B46:B48"/>
    <mergeCell ref="B49:B53"/>
    <mergeCell ref="B54:B62"/>
    <mergeCell ref="A1:D1"/>
    <mergeCell ref="A4:A39"/>
    <mergeCell ref="B4:B11"/>
    <mergeCell ref="B12:B15"/>
    <mergeCell ref="B16:B37"/>
    <mergeCell ref="B38:B3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V93"/>
  <sheetViews>
    <sheetView topLeftCell="A10" zoomScale="90" zoomScaleNormal="90" workbookViewId="0">
      <selection activeCell="G37" sqref="G37"/>
    </sheetView>
  </sheetViews>
  <sheetFormatPr defaultColWidth="9.109375" defaultRowHeight="13.8"/>
  <cols>
    <col min="1" max="1" width="19.33203125" style="1" customWidth="1"/>
    <col min="2" max="2" width="25.5546875" style="1" customWidth="1"/>
    <col min="3" max="3" width="14.88671875" style="1" customWidth="1"/>
    <col min="4" max="4" width="9.109375" style="1"/>
    <col min="5" max="5" width="16.33203125" style="1" customWidth="1"/>
    <col min="6" max="14" width="9.109375" style="1"/>
    <col min="15" max="15" width="15.88671875" style="1" customWidth="1"/>
    <col min="16" max="16" width="11.33203125" style="1" customWidth="1"/>
    <col min="17" max="16384" width="9.109375" style="1"/>
  </cols>
  <sheetData>
    <row r="2" spans="1:22">
      <c r="A2" s="1264" t="s">
        <v>5055</v>
      </c>
      <c r="B2" s="1264"/>
      <c r="C2" s="1264"/>
      <c r="D2" s="1264"/>
      <c r="E2" s="1264"/>
      <c r="F2" s="1264"/>
      <c r="G2" s="1264"/>
      <c r="H2" s="1264"/>
      <c r="I2" s="1264"/>
      <c r="J2" s="1264"/>
      <c r="K2" s="1264"/>
      <c r="L2" s="1264"/>
      <c r="M2" s="1264"/>
      <c r="N2" s="1264"/>
      <c r="O2" s="1264"/>
    </row>
    <row r="3" spans="1:22">
      <c r="A3" s="1243" t="s">
        <v>0</v>
      </c>
      <c r="B3" s="1243" t="s">
        <v>58</v>
      </c>
      <c r="C3" s="1243" t="s">
        <v>36</v>
      </c>
      <c r="D3" s="1243"/>
      <c r="E3" s="1243"/>
      <c r="F3" s="1243" t="s">
        <v>37</v>
      </c>
      <c r="G3" s="1243"/>
      <c r="H3" s="1243"/>
      <c r="I3" s="1244" t="s">
        <v>333</v>
      </c>
      <c r="J3" s="1245"/>
      <c r="K3" s="1246"/>
      <c r="L3" s="1243" t="s">
        <v>40</v>
      </c>
      <c r="M3" s="1243"/>
      <c r="N3" s="1243"/>
      <c r="O3" s="1243" t="s">
        <v>65</v>
      </c>
      <c r="P3" s="1243" t="s">
        <v>332</v>
      </c>
    </row>
    <row r="4" spans="1:22">
      <c r="A4" s="1243"/>
      <c r="B4" s="1243"/>
      <c r="C4" s="1243"/>
      <c r="D4" s="1243"/>
      <c r="E4" s="1243"/>
      <c r="F4" s="1243"/>
      <c r="G4" s="1243"/>
      <c r="H4" s="1243"/>
      <c r="I4" s="1247"/>
      <c r="J4" s="1248"/>
      <c r="K4" s="1249"/>
      <c r="L4" s="1243"/>
      <c r="M4" s="1243"/>
      <c r="N4" s="1243"/>
      <c r="O4" s="1243"/>
      <c r="P4" s="1243"/>
    </row>
    <row r="5" spans="1:22">
      <c r="A5" s="1243"/>
      <c r="B5" s="1243"/>
      <c r="C5" s="8" t="s">
        <v>42</v>
      </c>
      <c r="D5" s="8" t="s">
        <v>248</v>
      </c>
      <c r="E5" s="8" t="s">
        <v>249</v>
      </c>
      <c r="F5" s="8" t="s">
        <v>42</v>
      </c>
      <c r="G5" s="8" t="s">
        <v>248</v>
      </c>
      <c r="H5" s="8" t="s">
        <v>249</v>
      </c>
      <c r="I5" s="8" t="s">
        <v>42</v>
      </c>
      <c r="J5" s="8" t="s">
        <v>248</v>
      </c>
      <c r="K5" s="8" t="s">
        <v>249</v>
      </c>
      <c r="L5" s="8" t="s">
        <v>42</v>
      </c>
      <c r="M5" s="8" t="s">
        <v>248</v>
      </c>
      <c r="N5" s="8" t="s">
        <v>249</v>
      </c>
      <c r="O5" s="1243"/>
      <c r="P5" s="1243"/>
    </row>
    <row r="6" spans="1:22">
      <c r="A6" s="8">
        <v>1</v>
      </c>
      <c r="B6" s="8">
        <v>2</v>
      </c>
      <c r="C6" s="370">
        <v>3.1</v>
      </c>
      <c r="D6" s="370">
        <v>3.2</v>
      </c>
      <c r="E6" s="370">
        <v>3.3</v>
      </c>
      <c r="F6" s="370">
        <v>4.0999999999999996</v>
      </c>
      <c r="G6" s="370">
        <v>4.2</v>
      </c>
      <c r="H6" s="370">
        <v>4.3</v>
      </c>
      <c r="I6" s="370">
        <v>5.0999999999999996</v>
      </c>
      <c r="J6" s="370">
        <v>5.2</v>
      </c>
      <c r="K6" s="370">
        <v>5.3</v>
      </c>
      <c r="L6" s="370">
        <v>6.1</v>
      </c>
      <c r="M6" s="370">
        <v>6.2</v>
      </c>
      <c r="N6" s="370">
        <v>6.3</v>
      </c>
      <c r="O6" s="8">
        <v>8</v>
      </c>
      <c r="P6" s="8">
        <v>9</v>
      </c>
      <c r="R6" s="130"/>
      <c r="U6" s="130">
        <v>2021</v>
      </c>
    </row>
    <row r="7" spans="1:22">
      <c r="A7" s="1257" t="s">
        <v>45</v>
      </c>
      <c r="B7" s="16" t="s">
        <v>347</v>
      </c>
      <c r="C7" s="161">
        <v>1</v>
      </c>
      <c r="D7" s="161">
        <v>1</v>
      </c>
      <c r="E7" s="161">
        <v>0</v>
      </c>
      <c r="F7" s="161">
        <v>6</v>
      </c>
      <c r="G7" s="161">
        <v>4</v>
      </c>
      <c r="H7" s="161">
        <v>2</v>
      </c>
      <c r="I7" s="161">
        <v>6</v>
      </c>
      <c r="J7" s="161">
        <v>4</v>
      </c>
      <c r="K7" s="161">
        <v>2</v>
      </c>
      <c r="L7" s="161">
        <v>2</v>
      </c>
      <c r="M7" s="161">
        <v>0</v>
      </c>
      <c r="N7" s="117">
        <v>2</v>
      </c>
      <c r="O7" s="850">
        <f>C7+F7+I7+L7</f>
        <v>15</v>
      </c>
      <c r="P7" s="850">
        <f>D7+G7+J7+M7</f>
        <v>9</v>
      </c>
      <c r="U7" s="1">
        <f t="shared" ref="U7:U29" si="0">O7</f>
        <v>15</v>
      </c>
      <c r="V7" s="1">
        <f t="shared" ref="V7:V29" si="1">P7</f>
        <v>9</v>
      </c>
    </row>
    <row r="8" spans="1:22" ht="15" customHeight="1">
      <c r="A8" s="1258"/>
      <c r="B8" s="16" t="s">
        <v>257</v>
      </c>
      <c r="C8" s="161">
        <v>3</v>
      </c>
      <c r="D8" s="161">
        <v>2</v>
      </c>
      <c r="E8" s="161">
        <v>1</v>
      </c>
      <c r="F8" s="161">
        <v>4</v>
      </c>
      <c r="G8" s="161">
        <v>3</v>
      </c>
      <c r="H8" s="161">
        <v>1</v>
      </c>
      <c r="I8" s="161">
        <v>9</v>
      </c>
      <c r="J8" s="161">
        <v>6</v>
      </c>
      <c r="K8" s="117">
        <v>3</v>
      </c>
      <c r="L8" s="161">
        <v>0</v>
      </c>
      <c r="M8" s="161">
        <v>0</v>
      </c>
      <c r="N8" s="161">
        <v>0</v>
      </c>
      <c r="O8" s="850">
        <f t="shared" ref="O8:P10" si="2">C8+F8+I8+L8</f>
        <v>16</v>
      </c>
      <c r="P8" s="850">
        <f t="shared" si="2"/>
        <v>11</v>
      </c>
      <c r="U8" s="1">
        <f t="shared" si="0"/>
        <v>16</v>
      </c>
      <c r="V8" s="1">
        <f t="shared" si="1"/>
        <v>11</v>
      </c>
    </row>
    <row r="9" spans="1:22">
      <c r="A9" s="1258"/>
      <c r="B9" s="16" t="s">
        <v>43</v>
      </c>
      <c r="C9" s="161">
        <v>1</v>
      </c>
      <c r="D9" s="161">
        <v>1</v>
      </c>
      <c r="E9" s="161">
        <v>0</v>
      </c>
      <c r="F9" s="161">
        <v>7</v>
      </c>
      <c r="G9" s="161">
        <v>5</v>
      </c>
      <c r="H9" s="161">
        <v>2</v>
      </c>
      <c r="I9" s="161">
        <v>10</v>
      </c>
      <c r="J9" s="161">
        <v>5</v>
      </c>
      <c r="K9" s="161">
        <v>5</v>
      </c>
      <c r="L9" s="161">
        <v>4</v>
      </c>
      <c r="M9" s="161">
        <v>2</v>
      </c>
      <c r="N9" s="161">
        <v>2</v>
      </c>
      <c r="O9" s="850">
        <f t="shared" si="2"/>
        <v>22</v>
      </c>
      <c r="P9" s="850">
        <f t="shared" si="2"/>
        <v>13</v>
      </c>
      <c r="U9" s="1">
        <f t="shared" si="0"/>
        <v>22</v>
      </c>
      <c r="V9" s="1">
        <f t="shared" si="1"/>
        <v>13</v>
      </c>
    </row>
    <row r="10" spans="1:22">
      <c r="A10" s="1258"/>
      <c r="B10" s="16" t="s">
        <v>9</v>
      </c>
      <c r="C10" s="161">
        <v>1</v>
      </c>
      <c r="D10" s="161">
        <v>1</v>
      </c>
      <c r="E10" s="161">
        <v>0</v>
      </c>
      <c r="F10" s="161">
        <v>3</v>
      </c>
      <c r="G10" s="161">
        <v>1</v>
      </c>
      <c r="H10" s="161">
        <v>2</v>
      </c>
      <c r="I10" s="161">
        <v>8</v>
      </c>
      <c r="J10" s="161">
        <v>5</v>
      </c>
      <c r="K10" s="161">
        <v>3</v>
      </c>
      <c r="L10" s="161">
        <v>0</v>
      </c>
      <c r="M10" s="161">
        <v>0</v>
      </c>
      <c r="N10" s="161">
        <v>0</v>
      </c>
      <c r="O10" s="850">
        <f t="shared" si="2"/>
        <v>12</v>
      </c>
      <c r="P10" s="850">
        <f t="shared" si="2"/>
        <v>7</v>
      </c>
      <c r="U10" s="1">
        <f t="shared" si="0"/>
        <v>12</v>
      </c>
      <c r="V10" s="1">
        <f t="shared" si="1"/>
        <v>7</v>
      </c>
    </row>
    <row r="11" spans="1:22">
      <c r="A11" s="1255" t="s">
        <v>47</v>
      </c>
      <c r="B11" s="1256"/>
      <c r="C11" s="852">
        <f>SUM(C7:C10)</f>
        <v>6</v>
      </c>
      <c r="D11" s="852">
        <f t="shared" ref="D11:P11" si="3">SUM(D7:D10)</f>
        <v>5</v>
      </c>
      <c r="E11" s="852">
        <f t="shared" si="3"/>
        <v>1</v>
      </c>
      <c r="F11" s="852">
        <f t="shared" si="3"/>
        <v>20</v>
      </c>
      <c r="G11" s="852">
        <f t="shared" si="3"/>
        <v>13</v>
      </c>
      <c r="H11" s="852">
        <f t="shared" si="3"/>
        <v>7</v>
      </c>
      <c r="I11" s="852">
        <f t="shared" si="3"/>
        <v>33</v>
      </c>
      <c r="J11" s="852">
        <f t="shared" si="3"/>
        <v>20</v>
      </c>
      <c r="K11" s="852">
        <f t="shared" si="3"/>
        <v>13</v>
      </c>
      <c r="L11" s="852">
        <f t="shared" si="3"/>
        <v>6</v>
      </c>
      <c r="M11" s="852">
        <f t="shared" si="3"/>
        <v>2</v>
      </c>
      <c r="N11" s="852">
        <f t="shared" si="3"/>
        <v>4</v>
      </c>
      <c r="O11" s="852">
        <f t="shared" si="3"/>
        <v>65</v>
      </c>
      <c r="P11" s="852">
        <f t="shared" si="3"/>
        <v>40</v>
      </c>
      <c r="R11" s="130"/>
      <c r="S11" s="130"/>
      <c r="U11" s="1">
        <f t="shared" si="0"/>
        <v>65</v>
      </c>
      <c r="V11" s="1">
        <f t="shared" si="1"/>
        <v>40</v>
      </c>
    </row>
    <row r="12" spans="1:22">
      <c r="A12" s="1260" t="s">
        <v>223</v>
      </c>
      <c r="B12" s="20" t="s">
        <v>55</v>
      </c>
      <c r="C12" s="885">
        <v>1</v>
      </c>
      <c r="D12" s="885">
        <v>1</v>
      </c>
      <c r="E12" s="885">
        <v>0</v>
      </c>
      <c r="F12" s="885">
        <v>5</v>
      </c>
      <c r="G12" s="885">
        <v>4</v>
      </c>
      <c r="H12" s="885">
        <v>1</v>
      </c>
      <c r="I12" s="885">
        <v>19</v>
      </c>
      <c r="J12" s="885">
        <v>10</v>
      </c>
      <c r="K12" s="885">
        <v>9</v>
      </c>
      <c r="L12" s="885">
        <v>2</v>
      </c>
      <c r="M12" s="885">
        <v>0</v>
      </c>
      <c r="N12" s="885">
        <v>2</v>
      </c>
      <c r="O12" s="150">
        <f t="shared" ref="O12:P17" si="4">C12+F12+I12+L12</f>
        <v>27</v>
      </c>
      <c r="P12" s="150">
        <f t="shared" si="4"/>
        <v>15</v>
      </c>
      <c r="U12" s="1">
        <f t="shared" si="0"/>
        <v>27</v>
      </c>
      <c r="V12" s="1">
        <f t="shared" si="1"/>
        <v>15</v>
      </c>
    </row>
    <row r="13" spans="1:22">
      <c r="A13" s="1261"/>
      <c r="B13" s="20" t="s">
        <v>56</v>
      </c>
      <c r="C13" s="885">
        <v>1</v>
      </c>
      <c r="D13" s="885">
        <v>1</v>
      </c>
      <c r="E13" s="885">
        <v>0</v>
      </c>
      <c r="F13" s="885">
        <v>6</v>
      </c>
      <c r="G13" s="885">
        <v>3</v>
      </c>
      <c r="H13" s="885">
        <v>3</v>
      </c>
      <c r="I13" s="907">
        <v>11</v>
      </c>
      <c r="J13" s="908">
        <v>6</v>
      </c>
      <c r="K13" s="908">
        <v>5</v>
      </c>
      <c r="L13" s="908">
        <v>4</v>
      </c>
      <c r="M13" s="908">
        <v>0</v>
      </c>
      <c r="N13" s="908">
        <v>4</v>
      </c>
      <c r="O13" s="150">
        <f t="shared" si="4"/>
        <v>22</v>
      </c>
      <c r="P13" s="150">
        <f t="shared" si="4"/>
        <v>10</v>
      </c>
      <c r="U13" s="1">
        <f t="shared" si="0"/>
        <v>22</v>
      </c>
      <c r="V13" s="1">
        <f t="shared" si="1"/>
        <v>10</v>
      </c>
    </row>
    <row r="14" spans="1:22">
      <c r="A14" s="1261"/>
      <c r="B14" s="4" t="s">
        <v>67</v>
      </c>
      <c r="C14" s="885">
        <v>1</v>
      </c>
      <c r="D14" s="909">
        <v>1</v>
      </c>
      <c r="E14" s="909">
        <v>0</v>
      </c>
      <c r="F14" s="909">
        <v>5</v>
      </c>
      <c r="G14" s="909">
        <v>5</v>
      </c>
      <c r="H14" s="909">
        <v>0</v>
      </c>
      <c r="I14" s="909">
        <v>15</v>
      </c>
      <c r="J14" s="909">
        <v>5</v>
      </c>
      <c r="K14" s="909">
        <v>10</v>
      </c>
      <c r="L14" s="909">
        <v>2</v>
      </c>
      <c r="M14" s="909">
        <v>0</v>
      </c>
      <c r="N14" s="909">
        <v>2</v>
      </c>
      <c r="O14" s="150">
        <f t="shared" si="4"/>
        <v>23</v>
      </c>
      <c r="P14" s="150">
        <f t="shared" si="4"/>
        <v>11</v>
      </c>
      <c r="U14" s="1">
        <f t="shared" si="0"/>
        <v>23</v>
      </c>
      <c r="V14" s="1">
        <f t="shared" si="1"/>
        <v>11</v>
      </c>
    </row>
    <row r="15" spans="1:22" ht="18.75" customHeight="1">
      <c r="A15" s="1261"/>
      <c r="B15" s="20" t="s">
        <v>54</v>
      </c>
      <c r="C15" s="885">
        <v>2</v>
      </c>
      <c r="D15" s="909">
        <v>2</v>
      </c>
      <c r="E15" s="909">
        <v>0</v>
      </c>
      <c r="F15" s="909">
        <v>4</v>
      </c>
      <c r="G15" s="909">
        <v>4</v>
      </c>
      <c r="H15" s="909">
        <v>0</v>
      </c>
      <c r="I15" s="909">
        <v>14</v>
      </c>
      <c r="J15" s="909">
        <v>8</v>
      </c>
      <c r="K15" s="909">
        <v>6</v>
      </c>
      <c r="L15" s="909">
        <v>9</v>
      </c>
      <c r="M15" s="909">
        <v>0</v>
      </c>
      <c r="N15" s="909">
        <v>9</v>
      </c>
      <c r="O15" s="150">
        <f t="shared" si="4"/>
        <v>29</v>
      </c>
      <c r="P15" s="150">
        <f t="shared" si="4"/>
        <v>14</v>
      </c>
      <c r="U15" s="1">
        <f t="shared" si="0"/>
        <v>29</v>
      </c>
      <c r="V15" s="1">
        <f t="shared" si="1"/>
        <v>14</v>
      </c>
    </row>
    <row r="16" spans="1:22">
      <c r="A16" s="1261"/>
      <c r="B16" s="4" t="s">
        <v>278</v>
      </c>
      <c r="C16" s="910">
        <v>2</v>
      </c>
      <c r="D16" s="910">
        <v>1</v>
      </c>
      <c r="E16" s="910">
        <v>1</v>
      </c>
      <c r="F16" s="910">
        <v>4</v>
      </c>
      <c r="G16" s="910">
        <v>3</v>
      </c>
      <c r="H16" s="910">
        <v>1</v>
      </c>
      <c r="I16" s="910">
        <v>8</v>
      </c>
      <c r="J16" s="910">
        <v>5</v>
      </c>
      <c r="K16" s="910">
        <v>3</v>
      </c>
      <c r="L16" s="910">
        <v>1</v>
      </c>
      <c r="M16" s="910">
        <v>0</v>
      </c>
      <c r="N16" s="910">
        <v>1</v>
      </c>
      <c r="O16" s="150">
        <f t="shared" si="4"/>
        <v>15</v>
      </c>
      <c r="P16" s="150">
        <f t="shared" si="4"/>
        <v>9</v>
      </c>
      <c r="U16" s="1">
        <f t="shared" si="0"/>
        <v>15</v>
      </c>
      <c r="V16" s="1">
        <f t="shared" si="1"/>
        <v>9</v>
      </c>
    </row>
    <row r="17" spans="1:22" ht="14.4">
      <c r="A17" s="1261"/>
      <c r="B17" s="17" t="s">
        <v>62</v>
      </c>
      <c r="C17" s="910">
        <v>4</v>
      </c>
      <c r="D17" s="910">
        <v>3</v>
      </c>
      <c r="E17" s="910">
        <v>1</v>
      </c>
      <c r="F17" s="910">
        <v>9</v>
      </c>
      <c r="G17" s="910">
        <v>5</v>
      </c>
      <c r="H17" s="910">
        <v>4</v>
      </c>
      <c r="I17" s="910">
        <v>12</v>
      </c>
      <c r="J17" s="910">
        <v>8</v>
      </c>
      <c r="K17" s="910">
        <v>4</v>
      </c>
      <c r="L17" s="910">
        <v>5</v>
      </c>
      <c r="M17" s="911">
        <v>0</v>
      </c>
      <c r="N17" s="910">
        <v>5</v>
      </c>
      <c r="O17" s="150">
        <f t="shared" si="4"/>
        <v>30</v>
      </c>
      <c r="P17" s="150">
        <f t="shared" si="4"/>
        <v>16</v>
      </c>
      <c r="U17" s="1">
        <f t="shared" si="0"/>
        <v>30</v>
      </c>
      <c r="V17" s="1">
        <f t="shared" si="1"/>
        <v>16</v>
      </c>
    </row>
    <row r="18" spans="1:22">
      <c r="A18" s="1252" t="s">
        <v>47</v>
      </c>
      <c r="B18" s="1252"/>
      <c r="C18" s="151">
        <f t="shared" ref="C18:P18" si="5">SUM(C12:C17)</f>
        <v>11</v>
      </c>
      <c r="D18" s="151">
        <f t="shared" si="5"/>
        <v>9</v>
      </c>
      <c r="E18" s="151">
        <f t="shared" si="5"/>
        <v>2</v>
      </c>
      <c r="F18" s="151">
        <f t="shared" si="5"/>
        <v>33</v>
      </c>
      <c r="G18" s="151">
        <f t="shared" si="5"/>
        <v>24</v>
      </c>
      <c r="H18" s="151">
        <f t="shared" si="5"/>
        <v>9</v>
      </c>
      <c r="I18" s="151">
        <f t="shared" si="5"/>
        <v>79</v>
      </c>
      <c r="J18" s="151">
        <f t="shared" si="5"/>
        <v>42</v>
      </c>
      <c r="K18" s="151">
        <f t="shared" si="5"/>
        <v>37</v>
      </c>
      <c r="L18" s="151">
        <f t="shared" si="5"/>
        <v>23</v>
      </c>
      <c r="M18" s="151">
        <f t="shared" si="5"/>
        <v>0</v>
      </c>
      <c r="N18" s="151">
        <f t="shared" si="5"/>
        <v>23</v>
      </c>
      <c r="O18" s="151">
        <f t="shared" si="5"/>
        <v>146</v>
      </c>
      <c r="P18" s="151">
        <f t="shared" si="5"/>
        <v>75</v>
      </c>
      <c r="R18" s="130"/>
      <c r="S18" s="130"/>
      <c r="U18" s="1">
        <f t="shared" si="0"/>
        <v>146</v>
      </c>
      <c r="V18" s="1">
        <f t="shared" si="1"/>
        <v>75</v>
      </c>
    </row>
    <row r="19" spans="1:22">
      <c r="A19" s="1259" t="s">
        <v>258</v>
      </c>
      <c r="B19" s="21" t="s">
        <v>48</v>
      </c>
      <c r="C19" s="69">
        <v>1</v>
      </c>
      <c r="D19" s="69">
        <v>1</v>
      </c>
      <c r="E19" s="69">
        <v>0</v>
      </c>
      <c r="F19" s="69">
        <v>6</v>
      </c>
      <c r="G19" s="69">
        <v>6</v>
      </c>
      <c r="H19" s="69">
        <v>0</v>
      </c>
      <c r="I19" s="69">
        <v>12</v>
      </c>
      <c r="J19" s="69">
        <v>5</v>
      </c>
      <c r="K19" s="69">
        <v>7</v>
      </c>
      <c r="L19" s="69">
        <v>2</v>
      </c>
      <c r="M19" s="69">
        <v>0</v>
      </c>
      <c r="N19" s="69">
        <v>2</v>
      </c>
      <c r="O19" s="122">
        <f t="shared" ref="O19:P24" si="6">C19+F19+I19+L19</f>
        <v>21</v>
      </c>
      <c r="P19" s="122">
        <f t="shared" si="6"/>
        <v>12</v>
      </c>
      <c r="U19" s="1">
        <f t="shared" si="0"/>
        <v>21</v>
      </c>
      <c r="V19" s="1">
        <f t="shared" si="1"/>
        <v>12</v>
      </c>
    </row>
    <row r="20" spans="1:22">
      <c r="A20" s="1259"/>
      <c r="B20" s="21" t="s">
        <v>49</v>
      </c>
      <c r="C20" s="69">
        <v>6</v>
      </c>
      <c r="D20" s="69">
        <v>3</v>
      </c>
      <c r="E20" s="69">
        <v>3</v>
      </c>
      <c r="F20" s="69">
        <v>8</v>
      </c>
      <c r="G20" s="69">
        <v>6</v>
      </c>
      <c r="H20" s="69">
        <v>2</v>
      </c>
      <c r="I20" s="69">
        <v>13</v>
      </c>
      <c r="J20" s="69">
        <v>11</v>
      </c>
      <c r="K20" s="69">
        <v>2</v>
      </c>
      <c r="L20" s="69">
        <v>3</v>
      </c>
      <c r="M20" s="69">
        <v>0</v>
      </c>
      <c r="N20" s="69">
        <v>3</v>
      </c>
      <c r="O20" s="122">
        <f t="shared" si="6"/>
        <v>30</v>
      </c>
      <c r="P20" s="122">
        <f t="shared" si="6"/>
        <v>20</v>
      </c>
      <c r="U20" s="1">
        <f t="shared" si="0"/>
        <v>30</v>
      </c>
      <c r="V20" s="1">
        <f t="shared" si="1"/>
        <v>20</v>
      </c>
    </row>
    <row r="21" spans="1:22">
      <c r="A21" s="1259"/>
      <c r="B21" s="21" t="s">
        <v>50</v>
      </c>
      <c r="C21" s="69">
        <v>0</v>
      </c>
      <c r="D21" s="69">
        <v>0</v>
      </c>
      <c r="E21" s="69">
        <v>0</v>
      </c>
      <c r="F21" s="69">
        <v>6</v>
      </c>
      <c r="G21" s="69">
        <v>5</v>
      </c>
      <c r="H21" s="69">
        <v>1</v>
      </c>
      <c r="I21" s="69">
        <v>13</v>
      </c>
      <c r="J21" s="69">
        <v>7</v>
      </c>
      <c r="K21" s="69">
        <v>6</v>
      </c>
      <c r="L21" s="69">
        <v>2</v>
      </c>
      <c r="M21" s="69">
        <v>0</v>
      </c>
      <c r="N21" s="69">
        <v>2</v>
      </c>
      <c r="O21" s="122">
        <f t="shared" si="6"/>
        <v>21</v>
      </c>
      <c r="P21" s="122">
        <f t="shared" si="6"/>
        <v>12</v>
      </c>
      <c r="U21" s="1">
        <f t="shared" si="0"/>
        <v>21</v>
      </c>
      <c r="V21" s="1">
        <f t="shared" si="1"/>
        <v>12</v>
      </c>
    </row>
    <row r="22" spans="1:22">
      <c r="A22" s="1259"/>
      <c r="B22" s="21" t="s">
        <v>51</v>
      </c>
      <c r="C22" s="69">
        <v>1</v>
      </c>
      <c r="D22" s="69">
        <v>1</v>
      </c>
      <c r="E22" s="69">
        <v>0</v>
      </c>
      <c r="F22" s="69">
        <v>5</v>
      </c>
      <c r="G22" s="69">
        <v>5</v>
      </c>
      <c r="H22" s="69">
        <v>0</v>
      </c>
      <c r="I22" s="69">
        <v>9</v>
      </c>
      <c r="J22" s="69">
        <v>5</v>
      </c>
      <c r="K22" s="69">
        <v>4</v>
      </c>
      <c r="L22" s="69">
        <v>7</v>
      </c>
      <c r="M22" s="69">
        <v>0</v>
      </c>
      <c r="N22" s="69">
        <v>7</v>
      </c>
      <c r="O22" s="122">
        <f t="shared" si="6"/>
        <v>22</v>
      </c>
      <c r="P22" s="122">
        <f t="shared" si="6"/>
        <v>11</v>
      </c>
      <c r="U22" s="1">
        <f t="shared" si="0"/>
        <v>22</v>
      </c>
      <c r="V22" s="1">
        <f t="shared" si="1"/>
        <v>11</v>
      </c>
    </row>
    <row r="23" spans="1:22">
      <c r="A23" s="1259"/>
      <c r="B23" s="21" t="s">
        <v>52</v>
      </c>
      <c r="C23" s="69">
        <v>4</v>
      </c>
      <c r="D23" s="69">
        <v>3</v>
      </c>
      <c r="E23" s="69">
        <v>1</v>
      </c>
      <c r="F23" s="69">
        <v>8</v>
      </c>
      <c r="G23" s="69">
        <v>7</v>
      </c>
      <c r="H23" s="69">
        <v>1</v>
      </c>
      <c r="I23" s="69">
        <v>16</v>
      </c>
      <c r="J23" s="69">
        <v>11</v>
      </c>
      <c r="K23" s="69">
        <v>5</v>
      </c>
      <c r="L23" s="69">
        <v>3</v>
      </c>
      <c r="M23" s="69">
        <v>0</v>
      </c>
      <c r="N23" s="69">
        <v>3</v>
      </c>
      <c r="O23" s="122">
        <f t="shared" si="6"/>
        <v>31</v>
      </c>
      <c r="P23" s="122">
        <f t="shared" si="6"/>
        <v>21</v>
      </c>
      <c r="U23" s="1">
        <f t="shared" si="0"/>
        <v>31</v>
      </c>
      <c r="V23" s="1">
        <f t="shared" si="1"/>
        <v>21</v>
      </c>
    </row>
    <row r="24" spans="1:22">
      <c r="A24" s="1259"/>
      <c r="B24" s="21" t="s">
        <v>53</v>
      </c>
      <c r="C24" s="69">
        <v>3</v>
      </c>
      <c r="D24" s="69">
        <v>3</v>
      </c>
      <c r="E24" s="69">
        <v>0</v>
      </c>
      <c r="F24" s="69">
        <v>7</v>
      </c>
      <c r="G24" s="69">
        <v>4</v>
      </c>
      <c r="H24" s="69">
        <v>3</v>
      </c>
      <c r="I24" s="69">
        <v>8</v>
      </c>
      <c r="J24" s="69">
        <v>6</v>
      </c>
      <c r="K24" s="69">
        <v>2</v>
      </c>
      <c r="L24" s="69">
        <v>6</v>
      </c>
      <c r="M24" s="69">
        <v>0</v>
      </c>
      <c r="N24" s="69">
        <v>6</v>
      </c>
      <c r="O24" s="122">
        <f t="shared" si="6"/>
        <v>24</v>
      </c>
      <c r="P24" s="122">
        <f t="shared" si="6"/>
        <v>13</v>
      </c>
      <c r="U24" s="1">
        <f t="shared" si="0"/>
        <v>24</v>
      </c>
      <c r="V24" s="1">
        <f t="shared" si="1"/>
        <v>13</v>
      </c>
    </row>
    <row r="25" spans="1:22">
      <c r="A25" s="1253" t="s">
        <v>47</v>
      </c>
      <c r="B25" s="1253"/>
      <c r="C25" s="852">
        <f t="shared" ref="C25:N25" si="7">SUM(C19:C24)</f>
        <v>15</v>
      </c>
      <c r="D25" s="852">
        <f t="shared" si="7"/>
        <v>11</v>
      </c>
      <c r="E25" s="852">
        <f t="shared" si="7"/>
        <v>4</v>
      </c>
      <c r="F25" s="852">
        <f t="shared" si="7"/>
        <v>40</v>
      </c>
      <c r="G25" s="852">
        <f t="shared" si="7"/>
        <v>33</v>
      </c>
      <c r="H25" s="852">
        <f t="shared" si="7"/>
        <v>7</v>
      </c>
      <c r="I25" s="852">
        <f t="shared" si="7"/>
        <v>71</v>
      </c>
      <c r="J25" s="852">
        <f t="shared" si="7"/>
        <v>45</v>
      </c>
      <c r="K25" s="852">
        <f t="shared" si="7"/>
        <v>26</v>
      </c>
      <c r="L25" s="852">
        <f t="shared" si="7"/>
        <v>23</v>
      </c>
      <c r="M25" s="852">
        <f t="shared" si="7"/>
        <v>0</v>
      </c>
      <c r="N25" s="852">
        <f t="shared" si="7"/>
        <v>23</v>
      </c>
      <c r="O25" s="852">
        <f>SUM(O19:O24)</f>
        <v>149</v>
      </c>
      <c r="P25" s="852">
        <f>SUM(P19:P24)</f>
        <v>89</v>
      </c>
      <c r="R25" s="130"/>
      <c r="S25" s="130"/>
      <c r="U25" s="1">
        <f t="shared" si="0"/>
        <v>149</v>
      </c>
      <c r="V25" s="1">
        <f t="shared" si="1"/>
        <v>89</v>
      </c>
    </row>
    <row r="26" spans="1:22" ht="27.6">
      <c r="A26" s="479" t="s">
        <v>4563</v>
      </c>
      <c r="B26" s="477" t="s">
        <v>4564</v>
      </c>
      <c r="C26" s="886">
        <v>4</v>
      </c>
      <c r="D26" s="912">
        <v>1</v>
      </c>
      <c r="E26" s="913">
        <v>3</v>
      </c>
      <c r="F26" s="886">
        <v>11</v>
      </c>
      <c r="G26" s="912">
        <v>3</v>
      </c>
      <c r="H26" s="913">
        <v>8</v>
      </c>
      <c r="I26" s="886">
        <v>25</v>
      </c>
      <c r="J26" s="912">
        <v>11</v>
      </c>
      <c r="K26" s="913">
        <v>14</v>
      </c>
      <c r="L26" s="886">
        <v>5</v>
      </c>
      <c r="M26" s="912">
        <v>0</v>
      </c>
      <c r="N26" s="913">
        <v>5</v>
      </c>
      <c r="O26" s="886">
        <f>C26+F26+I26+L26</f>
        <v>45</v>
      </c>
      <c r="P26" s="912">
        <f>D26+G26+M26++J26</f>
        <v>15</v>
      </c>
      <c r="R26" s="130"/>
      <c r="S26" s="130"/>
    </row>
    <row r="27" spans="1:22">
      <c r="A27" s="1252" t="s">
        <v>47</v>
      </c>
      <c r="B27" s="1252"/>
      <c r="C27" s="914">
        <v>4</v>
      </c>
      <c r="D27" s="914">
        <v>1</v>
      </c>
      <c r="E27" s="914">
        <v>3</v>
      </c>
      <c r="F27" s="914">
        <v>11</v>
      </c>
      <c r="G27" s="914">
        <v>3</v>
      </c>
      <c r="H27" s="914">
        <v>8</v>
      </c>
      <c r="I27" s="914">
        <v>25</v>
      </c>
      <c r="J27" s="914">
        <v>11</v>
      </c>
      <c r="K27" s="914">
        <v>14</v>
      </c>
      <c r="L27" s="914">
        <v>5</v>
      </c>
      <c r="M27" s="914">
        <v>0</v>
      </c>
      <c r="N27" s="914">
        <v>5</v>
      </c>
      <c r="O27" s="914">
        <f>C27+F27+I27+L27</f>
        <v>45</v>
      </c>
      <c r="P27" s="372">
        <v>15</v>
      </c>
      <c r="R27" s="130"/>
      <c r="S27" s="130"/>
    </row>
    <row r="28" spans="1:22">
      <c r="A28" s="6"/>
      <c r="B28" s="19" t="s">
        <v>189</v>
      </c>
      <c r="C28" s="7">
        <v>1</v>
      </c>
      <c r="D28" s="7">
        <v>1</v>
      </c>
      <c r="E28" s="7">
        <v>0</v>
      </c>
      <c r="F28" s="7">
        <v>1</v>
      </c>
      <c r="G28" s="7">
        <v>1</v>
      </c>
      <c r="H28" s="7">
        <v>0</v>
      </c>
      <c r="I28" s="7">
        <v>10</v>
      </c>
      <c r="J28" s="7">
        <v>3</v>
      </c>
      <c r="K28" s="7">
        <v>7</v>
      </c>
      <c r="L28" s="7">
        <v>0</v>
      </c>
      <c r="M28" s="7">
        <v>0</v>
      </c>
      <c r="N28" s="7">
        <v>0</v>
      </c>
      <c r="O28" s="481">
        <v>12</v>
      </c>
      <c r="P28" s="8">
        <v>5</v>
      </c>
      <c r="U28" s="1">
        <f t="shared" si="0"/>
        <v>12</v>
      </c>
      <c r="V28" s="1">
        <f t="shared" si="1"/>
        <v>5</v>
      </c>
    </row>
    <row r="29" spans="1:22">
      <c r="A29" s="1251" t="s">
        <v>68</v>
      </c>
      <c r="B29" s="1251"/>
      <c r="C29" s="56">
        <v>37</v>
      </c>
      <c r="D29" s="56">
        <v>27</v>
      </c>
      <c r="E29" s="56">
        <f t="shared" ref="E29:N29" si="8">E11+E18+E25+E28</f>
        <v>7</v>
      </c>
      <c r="F29" s="56">
        <v>105</v>
      </c>
      <c r="G29" s="56">
        <v>74</v>
      </c>
      <c r="H29" s="56">
        <f t="shared" si="8"/>
        <v>23</v>
      </c>
      <c r="I29" s="56">
        <v>218</v>
      </c>
      <c r="J29" s="56">
        <v>121</v>
      </c>
      <c r="K29" s="56">
        <f t="shared" si="8"/>
        <v>83</v>
      </c>
      <c r="L29" s="56">
        <v>57</v>
      </c>
      <c r="M29" s="56">
        <f t="shared" si="8"/>
        <v>2</v>
      </c>
      <c r="N29" s="56">
        <f t="shared" si="8"/>
        <v>50</v>
      </c>
      <c r="O29" s="482">
        <v>417</v>
      </c>
      <c r="P29" s="56">
        <v>224</v>
      </c>
      <c r="U29" s="1">
        <f t="shared" si="0"/>
        <v>417</v>
      </c>
      <c r="V29" s="1">
        <f t="shared" si="1"/>
        <v>224</v>
      </c>
    </row>
    <row r="31" spans="1:22">
      <c r="O31" s="130">
        <f>P29/O29</f>
        <v>0.53717026378896882</v>
      </c>
      <c r="R31" s="130"/>
    </row>
    <row r="33" spans="1:7">
      <c r="C33" s="5"/>
      <c r="D33" s="1254"/>
      <c r="E33" s="1254"/>
      <c r="F33" s="1254"/>
      <c r="G33" s="1254"/>
    </row>
    <row r="34" spans="1:7">
      <c r="C34" s="5"/>
      <c r="D34" s="5"/>
      <c r="E34" s="18"/>
      <c r="F34" s="5"/>
      <c r="G34" s="18"/>
    </row>
    <row r="35" spans="1:7" ht="14.25" customHeight="1">
      <c r="C35" s="5"/>
      <c r="D35" s="5"/>
      <c r="E35" s="18"/>
      <c r="F35" s="5"/>
      <c r="G35" s="18"/>
    </row>
    <row r="36" spans="1:7" ht="14.25" customHeight="1">
      <c r="C36" s="5" t="s">
        <v>65</v>
      </c>
      <c r="D36" s="5" t="s">
        <v>332</v>
      </c>
      <c r="E36" s="18" t="s">
        <v>3344</v>
      </c>
      <c r="F36" s="5"/>
      <c r="G36" s="18"/>
    </row>
    <row r="37" spans="1:7">
      <c r="A37" s="1262" t="s">
        <v>45</v>
      </c>
      <c r="B37" s="360" t="s">
        <v>347</v>
      </c>
      <c r="C37" s="917">
        <v>15</v>
      </c>
      <c r="D37" s="917">
        <v>9</v>
      </c>
      <c r="E37" s="361">
        <f>D37/C37</f>
        <v>0.6</v>
      </c>
      <c r="F37" s="5"/>
      <c r="G37" s="18"/>
    </row>
    <row r="38" spans="1:7">
      <c r="A38" s="1263"/>
      <c r="B38" s="360" t="s">
        <v>257</v>
      </c>
      <c r="C38" s="917">
        <v>16</v>
      </c>
      <c r="D38" s="917">
        <v>11</v>
      </c>
      <c r="E38" s="361">
        <f t="shared" ref="E38:E53" si="9">D38/C38</f>
        <v>0.6875</v>
      </c>
      <c r="F38" s="5"/>
      <c r="G38" s="18"/>
    </row>
    <row r="39" spans="1:7">
      <c r="A39" s="1263"/>
      <c r="B39" s="360" t="s">
        <v>43</v>
      </c>
      <c r="C39" s="917">
        <v>22</v>
      </c>
      <c r="D39" s="917">
        <v>13</v>
      </c>
      <c r="E39" s="361">
        <f t="shared" si="9"/>
        <v>0.59090909090909094</v>
      </c>
      <c r="F39" s="5"/>
      <c r="G39" s="5"/>
    </row>
    <row r="40" spans="1:7">
      <c r="A40" s="1263"/>
      <c r="B40" s="360" t="s">
        <v>9</v>
      </c>
      <c r="C40" s="917">
        <v>12</v>
      </c>
      <c r="D40" s="917">
        <v>7</v>
      </c>
      <c r="E40" s="361">
        <f t="shared" si="9"/>
        <v>0.58333333333333337</v>
      </c>
    </row>
    <row r="41" spans="1:7">
      <c r="A41" s="1260" t="s">
        <v>223</v>
      </c>
      <c r="B41" s="20" t="s">
        <v>55</v>
      </c>
      <c r="C41" s="915">
        <v>27</v>
      </c>
      <c r="D41" s="915">
        <v>15</v>
      </c>
      <c r="E41" s="359">
        <f t="shared" si="9"/>
        <v>0.55555555555555558</v>
      </c>
    </row>
    <row r="42" spans="1:7">
      <c r="A42" s="1260"/>
      <c r="B42" s="20" t="s">
        <v>56</v>
      </c>
      <c r="C42" s="915">
        <v>22</v>
      </c>
      <c r="D42" s="915">
        <v>10</v>
      </c>
      <c r="E42" s="359">
        <f t="shared" si="9"/>
        <v>0.45454545454545453</v>
      </c>
    </row>
    <row r="43" spans="1:7">
      <c r="A43" s="1260"/>
      <c r="B43" s="4" t="s">
        <v>67</v>
      </c>
      <c r="C43" s="915">
        <v>23</v>
      </c>
      <c r="D43" s="915">
        <v>11</v>
      </c>
      <c r="E43" s="359">
        <f t="shared" si="9"/>
        <v>0.47826086956521741</v>
      </c>
    </row>
    <row r="44" spans="1:7">
      <c r="A44" s="1260"/>
      <c r="B44" s="20" t="s">
        <v>54</v>
      </c>
      <c r="C44" s="915">
        <v>29</v>
      </c>
      <c r="D44" s="915">
        <v>14</v>
      </c>
      <c r="E44" s="359">
        <f t="shared" si="9"/>
        <v>0.48275862068965519</v>
      </c>
    </row>
    <row r="45" spans="1:7">
      <c r="A45" s="1260"/>
      <c r="B45" s="4" t="s">
        <v>278</v>
      </c>
      <c r="C45" s="915">
        <v>15</v>
      </c>
      <c r="D45" s="915">
        <v>9</v>
      </c>
      <c r="E45" s="359">
        <f t="shared" si="9"/>
        <v>0.6</v>
      </c>
    </row>
    <row r="46" spans="1:7">
      <c r="A46" s="1260"/>
      <c r="B46" s="17" t="s">
        <v>62</v>
      </c>
      <c r="C46" s="915">
        <v>30</v>
      </c>
      <c r="D46" s="915">
        <v>16</v>
      </c>
      <c r="E46" s="359">
        <f t="shared" si="9"/>
        <v>0.53333333333333333</v>
      </c>
    </row>
    <row r="47" spans="1:7">
      <c r="A47" s="1259" t="s">
        <v>258</v>
      </c>
      <c r="B47" s="21" t="s">
        <v>48</v>
      </c>
      <c r="C47" s="915">
        <v>21</v>
      </c>
      <c r="D47" s="915">
        <v>12</v>
      </c>
      <c r="E47" s="358">
        <f t="shared" si="9"/>
        <v>0.5714285714285714</v>
      </c>
    </row>
    <row r="48" spans="1:7">
      <c r="A48" s="1259"/>
      <c r="B48" s="21" t="s">
        <v>49</v>
      </c>
      <c r="C48" s="915">
        <v>30</v>
      </c>
      <c r="D48" s="915">
        <v>20</v>
      </c>
      <c r="E48" s="358">
        <f t="shared" si="9"/>
        <v>0.66666666666666663</v>
      </c>
    </row>
    <row r="49" spans="1:5">
      <c r="A49" s="1259"/>
      <c r="B49" s="21" t="s">
        <v>50</v>
      </c>
      <c r="C49" s="915">
        <v>21</v>
      </c>
      <c r="D49" s="915">
        <v>12</v>
      </c>
      <c r="E49" s="358">
        <f t="shared" si="9"/>
        <v>0.5714285714285714</v>
      </c>
    </row>
    <row r="50" spans="1:5">
      <c r="A50" s="1259"/>
      <c r="B50" s="21" t="s">
        <v>51</v>
      </c>
      <c r="C50" s="915">
        <v>22</v>
      </c>
      <c r="D50" s="915">
        <v>11</v>
      </c>
      <c r="E50" s="358">
        <f t="shared" si="9"/>
        <v>0.5</v>
      </c>
    </row>
    <row r="51" spans="1:5">
      <c r="A51" s="1259"/>
      <c r="B51" s="21" t="s">
        <v>52</v>
      </c>
      <c r="C51" s="915">
        <v>31</v>
      </c>
      <c r="D51" s="915">
        <v>21</v>
      </c>
      <c r="E51" s="358">
        <f t="shared" si="9"/>
        <v>0.67741935483870963</v>
      </c>
    </row>
    <row r="52" spans="1:5">
      <c r="A52" s="1259"/>
      <c r="B52" s="21" t="s">
        <v>53</v>
      </c>
      <c r="C52" s="915">
        <v>24</v>
      </c>
      <c r="D52" s="915">
        <v>13</v>
      </c>
      <c r="E52" s="358">
        <f t="shared" si="9"/>
        <v>0.54166666666666663</v>
      </c>
    </row>
    <row r="53" spans="1:5" ht="27.6">
      <c r="A53" s="479" t="s">
        <v>4563</v>
      </c>
      <c r="B53" s="477" t="s">
        <v>4564</v>
      </c>
      <c r="C53" s="916">
        <v>45</v>
      </c>
      <c r="D53" s="915">
        <v>15</v>
      </c>
      <c r="E53" s="357">
        <f t="shared" si="9"/>
        <v>0.33333333333333331</v>
      </c>
    </row>
    <row r="54" spans="1:5">
      <c r="A54" s="483" t="s">
        <v>189</v>
      </c>
      <c r="B54" s="356" t="s">
        <v>189</v>
      </c>
      <c r="C54" s="916">
        <v>12</v>
      </c>
      <c r="D54" s="915">
        <v>5</v>
      </c>
      <c r="E54" s="357">
        <f t="shared" ref="E54" si="10">D54/C54</f>
        <v>0.41666666666666669</v>
      </c>
    </row>
    <row r="78" spans="2:3">
      <c r="B78" s="38"/>
      <c r="C78" s="160"/>
    </row>
    <row r="79" spans="2:3">
      <c r="B79" s="38"/>
      <c r="C79" s="1250"/>
    </row>
    <row r="80" spans="2:3">
      <c r="B80" s="38"/>
      <c r="C80" s="1250"/>
    </row>
    <row r="81" spans="2:3">
      <c r="B81" s="38"/>
      <c r="C81" s="160"/>
    </row>
    <row r="82" spans="2:3">
      <c r="B82" s="38"/>
      <c r="C82" s="5"/>
    </row>
    <row r="83" spans="2:3">
      <c r="B83" s="38"/>
      <c r="C83" s="5"/>
    </row>
    <row r="84" spans="2:3">
      <c r="B84" s="170"/>
      <c r="C84" s="5"/>
    </row>
    <row r="85" spans="2:3">
      <c r="B85" s="38"/>
      <c r="C85" s="5"/>
    </row>
    <row r="86" spans="2:3">
      <c r="B86" s="171"/>
      <c r="C86" s="5"/>
    </row>
    <row r="87" spans="2:3">
      <c r="B87" s="170"/>
      <c r="C87" s="5"/>
    </row>
    <row r="88" spans="2:3">
      <c r="B88" s="172"/>
      <c r="C88" s="5"/>
    </row>
    <row r="89" spans="2:3">
      <c r="B89" s="172"/>
      <c r="C89" s="5"/>
    </row>
    <row r="90" spans="2:3" ht="17.25" customHeight="1">
      <c r="B90" s="172"/>
      <c r="C90" s="5"/>
    </row>
    <row r="91" spans="2:3">
      <c r="B91" s="172"/>
      <c r="C91" s="173"/>
    </row>
    <row r="92" spans="2:3">
      <c r="B92" s="172"/>
      <c r="C92" s="173"/>
    </row>
    <row r="93" spans="2:3">
      <c r="B93" s="172"/>
      <c r="C93" s="173"/>
    </row>
  </sheetData>
  <mergeCells count="23">
    <mergeCell ref="A2:O2"/>
    <mergeCell ref="L3:N4"/>
    <mergeCell ref="O3:O5"/>
    <mergeCell ref="A3:A5"/>
    <mergeCell ref="B3:B5"/>
    <mergeCell ref="C3:E4"/>
    <mergeCell ref="F3:H4"/>
    <mergeCell ref="P3:P5"/>
    <mergeCell ref="I3:K4"/>
    <mergeCell ref="C79:C80"/>
    <mergeCell ref="A29:B29"/>
    <mergeCell ref="A18:B18"/>
    <mergeCell ref="A25:B25"/>
    <mergeCell ref="D33:E33"/>
    <mergeCell ref="F33:G33"/>
    <mergeCell ref="A11:B11"/>
    <mergeCell ref="A7:A10"/>
    <mergeCell ref="A19:A24"/>
    <mergeCell ref="A12:A17"/>
    <mergeCell ref="A37:A40"/>
    <mergeCell ref="A41:A46"/>
    <mergeCell ref="A47:A52"/>
    <mergeCell ref="A27:B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T32"/>
  <sheetViews>
    <sheetView zoomScale="70" zoomScaleNormal="70" workbookViewId="0">
      <selection activeCell="Q26" sqref="Q26"/>
    </sheetView>
  </sheetViews>
  <sheetFormatPr defaultColWidth="9.109375" defaultRowHeight="13.8"/>
  <cols>
    <col min="1" max="1" width="9.109375" style="1"/>
    <col min="2" max="2" width="18.6640625" style="1" customWidth="1"/>
    <col min="3" max="3" width="18.109375" style="1" customWidth="1"/>
    <col min="4" max="13" width="9.109375" style="1"/>
    <col min="14" max="14" width="12.44140625" style="1" customWidth="1"/>
    <col min="15" max="16384" width="9.109375" style="1"/>
  </cols>
  <sheetData>
    <row r="3" spans="2:15">
      <c r="B3" s="1264" t="s">
        <v>5056</v>
      </c>
      <c r="C3" s="1264"/>
      <c r="D3" s="1264"/>
      <c r="E3" s="1264"/>
      <c r="F3" s="1264"/>
      <c r="G3" s="1264"/>
      <c r="H3" s="1264"/>
      <c r="I3" s="1264"/>
      <c r="J3" s="1264"/>
      <c r="K3" s="1264"/>
      <c r="L3" s="1264"/>
      <c r="M3" s="1264"/>
      <c r="N3" s="1264"/>
    </row>
    <row r="4" spans="2:15" ht="16.5" customHeight="1">
      <c r="B4" s="1243" t="s">
        <v>0</v>
      </c>
      <c r="C4" s="1243" t="s">
        <v>58</v>
      </c>
      <c r="D4" s="1243" t="s">
        <v>36</v>
      </c>
      <c r="E4" s="1243"/>
      <c r="F4" s="1243" t="s">
        <v>37</v>
      </c>
      <c r="G4" s="1243"/>
      <c r="H4" s="1243" t="s">
        <v>38</v>
      </c>
      <c r="I4" s="1243"/>
      <c r="J4" s="1243" t="s">
        <v>40</v>
      </c>
      <c r="K4" s="1243"/>
      <c r="L4" s="1244" t="s">
        <v>70</v>
      </c>
      <c r="M4" s="1246"/>
      <c r="N4" s="1267" t="s">
        <v>83</v>
      </c>
    </row>
    <row r="5" spans="2:15">
      <c r="B5" s="1243"/>
      <c r="C5" s="1243"/>
      <c r="D5" s="1243"/>
      <c r="E5" s="1243"/>
      <c r="F5" s="1243"/>
      <c r="G5" s="1243"/>
      <c r="H5" s="1243" t="s">
        <v>39</v>
      </c>
      <c r="I5" s="1243"/>
      <c r="J5" s="1243"/>
      <c r="K5" s="1243"/>
      <c r="L5" s="1247"/>
      <c r="M5" s="1249"/>
      <c r="N5" s="1267"/>
    </row>
    <row r="6" spans="2:15" ht="37.200000000000003">
      <c r="B6" s="1243"/>
      <c r="C6" s="1243"/>
      <c r="D6" s="68" t="s">
        <v>84</v>
      </c>
      <c r="E6" s="68" t="s">
        <v>85</v>
      </c>
      <c r="F6" s="68" t="s">
        <v>84</v>
      </c>
      <c r="G6" s="68" t="s">
        <v>85</v>
      </c>
      <c r="H6" s="68" t="s">
        <v>84</v>
      </c>
      <c r="I6" s="68" t="s">
        <v>85</v>
      </c>
      <c r="J6" s="68" t="s">
        <v>84</v>
      </c>
      <c r="K6" s="68" t="s">
        <v>85</v>
      </c>
      <c r="L6" s="67" t="s">
        <v>84</v>
      </c>
      <c r="M6" s="67" t="s">
        <v>85</v>
      </c>
      <c r="N6" s="1267"/>
    </row>
    <row r="7" spans="2:15">
      <c r="B7" s="86">
        <v>1</v>
      </c>
      <c r="C7" s="86">
        <v>2</v>
      </c>
      <c r="D7" s="86">
        <v>3.1</v>
      </c>
      <c r="E7" s="86">
        <v>3.2</v>
      </c>
      <c r="F7" s="86">
        <v>4.0999999999999996</v>
      </c>
      <c r="G7" s="86">
        <v>4.2</v>
      </c>
      <c r="H7" s="86">
        <v>5.0999999999999996</v>
      </c>
      <c r="I7" s="86">
        <v>5.2</v>
      </c>
      <c r="J7" s="86">
        <v>6.1</v>
      </c>
      <c r="K7" s="86">
        <v>6.2</v>
      </c>
      <c r="L7" s="86">
        <v>7.1</v>
      </c>
      <c r="M7" s="87">
        <v>7.2</v>
      </c>
      <c r="N7" s="86">
        <v>8</v>
      </c>
    </row>
    <row r="8" spans="2:15">
      <c r="B8" s="1266" t="s">
        <v>283</v>
      </c>
      <c r="C8" s="12" t="s">
        <v>346</v>
      </c>
      <c r="D8" s="141">
        <v>1</v>
      </c>
      <c r="E8" s="141">
        <v>51</v>
      </c>
      <c r="F8" s="141">
        <v>4</v>
      </c>
      <c r="G8" s="141">
        <v>48</v>
      </c>
      <c r="H8" s="141">
        <v>4</v>
      </c>
      <c r="I8" s="141">
        <v>39.25</v>
      </c>
      <c r="J8" s="141">
        <v>0</v>
      </c>
      <c r="K8" s="115">
        <v>0</v>
      </c>
      <c r="L8" s="141"/>
      <c r="M8" s="141"/>
      <c r="N8" s="106">
        <f>(D8*E8+F8*G8+H8*I8+J8*K8+L8+M8)/SUM(D8,F8,H8,J8,L8)</f>
        <v>44.444444444444443</v>
      </c>
    </row>
    <row r="9" spans="2:15">
      <c r="B9" s="1266"/>
      <c r="C9" s="12" t="s">
        <v>285</v>
      </c>
      <c r="D9" s="141">
        <v>2</v>
      </c>
      <c r="E9" s="141">
        <v>48</v>
      </c>
      <c r="F9" s="141">
        <v>3</v>
      </c>
      <c r="G9" s="115">
        <v>55</v>
      </c>
      <c r="H9" s="141">
        <v>6</v>
      </c>
      <c r="I9" s="106">
        <v>44.3</v>
      </c>
      <c r="J9" s="141">
        <v>0</v>
      </c>
      <c r="K9" s="141">
        <v>0</v>
      </c>
      <c r="L9" s="141"/>
      <c r="M9" s="141"/>
      <c r="N9" s="106">
        <f>(D9*E9+F9*G9+H9*I9+J9*K9+L9+M9)/SUM(D9,F9,H9,J9,L9)</f>
        <v>47.890909090909084</v>
      </c>
    </row>
    <row r="10" spans="2:15">
      <c r="B10" s="1266"/>
      <c r="C10" s="12" t="s">
        <v>43</v>
      </c>
      <c r="D10" s="141">
        <v>1</v>
      </c>
      <c r="E10" s="141">
        <v>64</v>
      </c>
      <c r="F10" s="141">
        <v>5</v>
      </c>
      <c r="G10" s="141">
        <v>50.6</v>
      </c>
      <c r="H10" s="141">
        <v>5</v>
      </c>
      <c r="I10" s="141">
        <v>44.2</v>
      </c>
      <c r="J10" s="141">
        <v>2</v>
      </c>
      <c r="K10" s="141">
        <v>41</v>
      </c>
      <c r="L10" s="107"/>
      <c r="M10" s="107"/>
      <c r="N10" s="106">
        <f>(D10*E10+F10*G10+H10*I10+J10*K10+L10+M10)/SUM(D10,F10,H10,J10,L10)</f>
        <v>47.692307692307693</v>
      </c>
    </row>
    <row r="11" spans="2:15" ht="15" customHeight="1">
      <c r="B11" s="1266"/>
      <c r="C11" s="3" t="s">
        <v>9</v>
      </c>
      <c r="D11" s="51">
        <v>1</v>
      </c>
      <c r="E11" s="51">
        <v>70</v>
      </c>
      <c r="F11" s="51">
        <v>1</v>
      </c>
      <c r="G11" s="51">
        <v>47</v>
      </c>
      <c r="H11" s="51">
        <v>5</v>
      </c>
      <c r="I11" s="51">
        <v>47</v>
      </c>
      <c r="J11" s="51">
        <v>0</v>
      </c>
      <c r="K11" s="51">
        <v>0</v>
      </c>
      <c r="L11" s="277"/>
      <c r="M11" s="277"/>
      <c r="N11" s="93">
        <f>(D11*E11+F11*G11+H11*I11+J11*K11+L11+M11)/SUM(D11,F11,H11,J11,L11)</f>
        <v>50.285714285714285</v>
      </c>
    </row>
    <row r="12" spans="2:15" ht="15" customHeight="1">
      <c r="B12" s="1260" t="s">
        <v>265</v>
      </c>
      <c r="C12" s="20" t="s">
        <v>55</v>
      </c>
      <c r="D12" s="885">
        <v>1</v>
      </c>
      <c r="E12" s="909">
        <v>57</v>
      </c>
      <c r="F12" s="909">
        <v>4</v>
      </c>
      <c r="G12" s="909">
        <v>53.75</v>
      </c>
      <c r="H12" s="909">
        <v>10</v>
      </c>
      <c r="I12" s="909">
        <v>43.4</v>
      </c>
      <c r="J12" s="909">
        <v>0</v>
      </c>
      <c r="K12" s="909">
        <v>0</v>
      </c>
      <c r="L12" s="152"/>
      <c r="M12" s="143"/>
      <c r="N12" s="152">
        <f t="shared" ref="N12:N17" si="0">(D12*E12+F12*G12+H12*I12+J12*K12)/(D12+F12+H12+J12)</f>
        <v>47.06666666666667</v>
      </c>
    </row>
    <row r="13" spans="2:15" ht="15" customHeight="1">
      <c r="B13" s="1260"/>
      <c r="C13" s="20" t="s">
        <v>56</v>
      </c>
      <c r="D13" s="918">
        <v>1</v>
      </c>
      <c r="E13" s="918">
        <v>57</v>
      </c>
      <c r="F13" s="918">
        <v>3</v>
      </c>
      <c r="G13" s="918">
        <v>50.66</v>
      </c>
      <c r="H13" s="918">
        <v>6</v>
      </c>
      <c r="I13" s="918">
        <v>50</v>
      </c>
      <c r="J13" s="918">
        <v>0</v>
      </c>
      <c r="K13" s="918">
        <v>0</v>
      </c>
      <c r="L13" s="152"/>
      <c r="M13" s="143"/>
      <c r="N13" s="152">
        <f t="shared" si="0"/>
        <v>50.898000000000003</v>
      </c>
    </row>
    <row r="14" spans="2:15" ht="15" customHeight="1">
      <c r="B14" s="1260"/>
      <c r="C14" s="20" t="s">
        <v>87</v>
      </c>
      <c r="D14" s="885">
        <v>1</v>
      </c>
      <c r="E14" s="909">
        <v>47</v>
      </c>
      <c r="F14" s="909">
        <v>5</v>
      </c>
      <c r="G14" s="909">
        <v>53.28</v>
      </c>
      <c r="H14" s="909">
        <v>6</v>
      </c>
      <c r="I14" s="909">
        <v>46.33</v>
      </c>
      <c r="J14" s="909">
        <v>0</v>
      </c>
      <c r="K14" s="909">
        <v>0</v>
      </c>
      <c r="L14" s="152"/>
      <c r="M14" s="143"/>
      <c r="N14" s="152">
        <f t="shared" si="0"/>
        <v>49.281666666666666</v>
      </c>
    </row>
    <row r="15" spans="2:15" ht="16.5" customHeight="1">
      <c r="B15" s="1260"/>
      <c r="C15" s="20" t="s">
        <v>54</v>
      </c>
      <c r="D15" s="885">
        <v>2</v>
      </c>
      <c r="E15" s="909">
        <v>58</v>
      </c>
      <c r="F15" s="909">
        <v>4</v>
      </c>
      <c r="G15" s="909">
        <v>51.5</v>
      </c>
      <c r="H15" s="909">
        <v>8</v>
      </c>
      <c r="I15" s="909">
        <v>46.63</v>
      </c>
      <c r="J15" s="909">
        <v>0</v>
      </c>
      <c r="K15" s="909">
        <v>0</v>
      </c>
      <c r="L15" s="152"/>
      <c r="M15" s="142"/>
      <c r="N15" s="152">
        <f t="shared" si="0"/>
        <v>49.645714285714284</v>
      </c>
      <c r="O15" s="74"/>
    </row>
    <row r="16" spans="2:15">
      <c r="B16" s="1260"/>
      <c r="C16" s="20" t="s">
        <v>284</v>
      </c>
      <c r="D16" s="918">
        <v>1</v>
      </c>
      <c r="E16" s="918">
        <v>52</v>
      </c>
      <c r="F16" s="918">
        <v>3</v>
      </c>
      <c r="G16" s="918">
        <v>46.3</v>
      </c>
      <c r="H16" s="918">
        <v>5</v>
      </c>
      <c r="I16" s="918">
        <v>50.6</v>
      </c>
      <c r="J16" s="918">
        <v>1</v>
      </c>
      <c r="K16" s="918">
        <v>37</v>
      </c>
      <c r="L16" s="152"/>
      <c r="M16" s="142"/>
      <c r="N16" s="152">
        <f t="shared" si="0"/>
        <v>48.089999999999996</v>
      </c>
    </row>
    <row r="17" spans="2:20">
      <c r="B17" s="1260"/>
      <c r="C17" s="20" t="s">
        <v>62</v>
      </c>
      <c r="D17" s="910">
        <v>3</v>
      </c>
      <c r="E17" s="910">
        <v>55</v>
      </c>
      <c r="F17" s="910">
        <v>5</v>
      </c>
      <c r="G17" s="910">
        <v>45</v>
      </c>
      <c r="H17" s="910">
        <v>8</v>
      </c>
      <c r="I17" s="919">
        <v>43</v>
      </c>
      <c r="J17" s="918">
        <v>0</v>
      </c>
      <c r="K17" s="918">
        <v>0</v>
      </c>
      <c r="L17" s="152"/>
      <c r="M17" s="142"/>
      <c r="N17" s="152">
        <f t="shared" si="0"/>
        <v>45.875</v>
      </c>
    </row>
    <row r="18" spans="2:20">
      <c r="B18" s="1265" t="s">
        <v>258</v>
      </c>
      <c r="C18" s="28" t="s">
        <v>48</v>
      </c>
      <c r="D18" s="30">
        <v>1</v>
      </c>
      <c r="E18" s="30">
        <v>65</v>
      </c>
      <c r="F18" s="30">
        <v>6</v>
      </c>
      <c r="G18" s="30">
        <v>55</v>
      </c>
      <c r="H18" s="30">
        <v>5</v>
      </c>
      <c r="I18" s="30">
        <v>48</v>
      </c>
      <c r="J18" s="30">
        <v>0</v>
      </c>
      <c r="K18" s="30">
        <v>0</v>
      </c>
      <c r="L18" s="920"/>
      <c r="M18" s="920"/>
      <c r="N18" s="921">
        <f t="shared" ref="N18:N23" si="1">(D18*E18+F18*G18+H18*I18+J18*K18)/(D18+F18+H18+J18)</f>
        <v>52.916666666666664</v>
      </c>
    </row>
    <row r="19" spans="2:20">
      <c r="B19" s="1265"/>
      <c r="C19" s="28" t="s">
        <v>49</v>
      </c>
      <c r="D19" s="485">
        <v>3</v>
      </c>
      <c r="E19" s="485">
        <v>57</v>
      </c>
      <c r="F19" s="485">
        <v>6</v>
      </c>
      <c r="G19" s="485">
        <v>53</v>
      </c>
      <c r="H19" s="485">
        <v>11</v>
      </c>
      <c r="I19" s="486">
        <v>53</v>
      </c>
      <c r="J19" s="30">
        <v>0</v>
      </c>
      <c r="K19" s="30">
        <v>0</v>
      </c>
      <c r="L19" s="920"/>
      <c r="M19" s="920"/>
      <c r="N19" s="921">
        <f t="shared" si="1"/>
        <v>53.6</v>
      </c>
    </row>
    <row r="20" spans="2:20" ht="27.6">
      <c r="B20" s="1265"/>
      <c r="C20" s="28" t="s">
        <v>50</v>
      </c>
      <c r="D20" s="30">
        <v>0</v>
      </c>
      <c r="E20" s="30">
        <v>0</v>
      </c>
      <c r="F20" s="30">
        <v>5</v>
      </c>
      <c r="G20" s="30">
        <v>49.2</v>
      </c>
      <c r="H20" s="30">
        <v>7</v>
      </c>
      <c r="I20" s="30">
        <v>44.71</v>
      </c>
      <c r="J20" s="30">
        <v>0</v>
      </c>
      <c r="K20" s="30">
        <v>0</v>
      </c>
      <c r="L20" s="920"/>
      <c r="M20" s="920"/>
      <c r="N20" s="921">
        <f t="shared" si="1"/>
        <v>46.580833333333338</v>
      </c>
    </row>
    <row r="21" spans="2:20" ht="23.25" customHeight="1">
      <c r="B21" s="1265"/>
      <c r="C21" s="28" t="s">
        <v>51</v>
      </c>
      <c r="D21" s="30">
        <v>1</v>
      </c>
      <c r="E21" s="30">
        <v>51</v>
      </c>
      <c r="F21" s="30">
        <v>5</v>
      </c>
      <c r="G21" s="30">
        <v>53</v>
      </c>
      <c r="H21" s="30">
        <v>5</v>
      </c>
      <c r="I21" s="30">
        <v>49.4</v>
      </c>
      <c r="J21" s="30">
        <v>0</v>
      </c>
      <c r="K21" s="30">
        <v>0</v>
      </c>
      <c r="L21" s="30"/>
      <c r="M21" s="920"/>
      <c r="N21" s="921">
        <f t="shared" si="1"/>
        <v>51.18181818181818</v>
      </c>
    </row>
    <row r="22" spans="2:20">
      <c r="B22" s="1265"/>
      <c r="C22" s="28" t="s">
        <v>52</v>
      </c>
      <c r="D22" s="30">
        <v>3</v>
      </c>
      <c r="E22" s="30">
        <v>55.67</v>
      </c>
      <c r="F22" s="30">
        <v>7</v>
      </c>
      <c r="G22" s="30">
        <v>48.14</v>
      </c>
      <c r="H22" s="30">
        <v>11</v>
      </c>
      <c r="I22" s="30">
        <v>45.09</v>
      </c>
      <c r="J22" s="30">
        <v>0</v>
      </c>
      <c r="K22" s="30">
        <v>0</v>
      </c>
      <c r="L22" s="920"/>
      <c r="M22" s="920"/>
      <c r="N22" s="921">
        <f t="shared" si="1"/>
        <v>47.618095238095236</v>
      </c>
    </row>
    <row r="23" spans="2:20" ht="27.6">
      <c r="B23" s="1265"/>
      <c r="C23" s="28" t="s">
        <v>53</v>
      </c>
      <c r="D23" s="30">
        <v>3</v>
      </c>
      <c r="E23" s="30">
        <v>47.6</v>
      </c>
      <c r="F23" s="30">
        <v>4</v>
      </c>
      <c r="G23" s="30">
        <v>54.4</v>
      </c>
      <c r="H23" s="30">
        <v>6</v>
      </c>
      <c r="I23" s="30">
        <v>46</v>
      </c>
      <c r="J23" s="922">
        <v>0</v>
      </c>
      <c r="K23" s="922">
        <v>0</v>
      </c>
      <c r="L23" s="920"/>
      <c r="M23" s="920"/>
      <c r="N23" s="921">
        <f t="shared" si="1"/>
        <v>48.95384615384615</v>
      </c>
    </row>
    <row r="24" spans="2:20" ht="27.6">
      <c r="B24" s="477" t="s">
        <v>4563</v>
      </c>
      <c r="C24" s="477" t="s">
        <v>4564</v>
      </c>
      <c r="D24" s="886">
        <v>1</v>
      </c>
      <c r="E24" s="886">
        <v>67</v>
      </c>
      <c r="F24" s="886">
        <v>3</v>
      </c>
      <c r="G24" s="923">
        <v>52</v>
      </c>
      <c r="H24" s="886">
        <v>11</v>
      </c>
      <c r="I24" s="886">
        <v>45</v>
      </c>
      <c r="J24" s="886">
        <v>0</v>
      </c>
      <c r="K24" s="886">
        <v>0</v>
      </c>
      <c r="L24" s="478"/>
      <c r="M24" s="478"/>
      <c r="N24" s="487" t="s">
        <v>5057</v>
      </c>
    </row>
    <row r="25" spans="2:20">
      <c r="B25" s="355" t="s">
        <v>189</v>
      </c>
      <c r="C25" s="355" t="s">
        <v>189</v>
      </c>
      <c r="D25" s="366">
        <v>1</v>
      </c>
      <c r="E25" s="366">
        <v>50</v>
      </c>
      <c r="F25" s="366">
        <v>1</v>
      </c>
      <c r="G25" s="366">
        <v>58</v>
      </c>
      <c r="H25" s="366">
        <v>3</v>
      </c>
      <c r="I25" s="366">
        <v>47.33</v>
      </c>
      <c r="J25" s="366">
        <v>0</v>
      </c>
      <c r="K25" s="366">
        <v>0</v>
      </c>
      <c r="L25" s="366"/>
      <c r="M25" s="366"/>
      <c r="N25" s="366">
        <f>(D25*E25+F25*G25+H25*I25)/SUM(D25,F25,H25)</f>
        <v>49.998000000000005</v>
      </c>
    </row>
    <row r="32" spans="2:20">
      <c r="M32" s="886">
        <v>1</v>
      </c>
      <c r="N32" s="886">
        <v>67</v>
      </c>
      <c r="O32" s="886">
        <v>3</v>
      </c>
      <c r="P32" s="923">
        <v>52</v>
      </c>
      <c r="Q32" s="886">
        <v>11</v>
      </c>
      <c r="R32" s="886">
        <v>45</v>
      </c>
      <c r="S32" s="886">
        <v>0</v>
      </c>
      <c r="T32" s="886">
        <v>0</v>
      </c>
    </row>
  </sheetData>
  <mergeCells count="13">
    <mergeCell ref="B18:B23"/>
    <mergeCell ref="B3:N3"/>
    <mergeCell ref="B8:B11"/>
    <mergeCell ref="J4:K5"/>
    <mergeCell ref="L4:M5"/>
    <mergeCell ref="N4:N6"/>
    <mergeCell ref="B4:B6"/>
    <mergeCell ref="C4:C6"/>
    <mergeCell ref="D4:E5"/>
    <mergeCell ref="F4:G5"/>
    <mergeCell ref="H4:I4"/>
    <mergeCell ref="H5:I5"/>
    <mergeCell ref="B12:B1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G38"/>
  <sheetViews>
    <sheetView topLeftCell="B4" zoomScale="80" zoomScaleNormal="80" workbookViewId="0">
      <selection activeCell="F39" sqref="F39"/>
    </sheetView>
  </sheetViews>
  <sheetFormatPr defaultColWidth="9.109375" defaultRowHeight="13.8"/>
  <cols>
    <col min="1" max="1" width="20.88671875" style="1" customWidth="1"/>
    <col min="2" max="2" width="21.5546875" style="1" customWidth="1"/>
    <col min="3" max="3" width="12.6640625" style="1" customWidth="1"/>
    <col min="4" max="4" width="14.109375" style="1" customWidth="1"/>
    <col min="5" max="6" width="9.109375" style="1"/>
    <col min="7" max="7" width="18" style="1" customWidth="1"/>
    <col min="8" max="16384" width="9.109375" style="1"/>
  </cols>
  <sheetData>
    <row r="2" spans="1:7" ht="51" customHeight="1">
      <c r="A2" s="1270" t="s">
        <v>5058</v>
      </c>
      <c r="B2" s="1270"/>
      <c r="C2" s="1270"/>
      <c r="D2" s="1270"/>
      <c r="E2" s="1270"/>
      <c r="F2" s="1270"/>
      <c r="G2" s="1270"/>
    </row>
    <row r="3" spans="1:7" ht="25.5" customHeight="1">
      <c r="A3" s="1282" t="s">
        <v>0</v>
      </c>
      <c r="B3" s="1280" t="s">
        <v>58</v>
      </c>
      <c r="C3" s="1271" t="s">
        <v>88</v>
      </c>
      <c r="D3" s="1271"/>
      <c r="E3" s="1271"/>
      <c r="F3" s="1271" t="s">
        <v>89</v>
      </c>
      <c r="G3" s="1271"/>
    </row>
    <row r="4" spans="1:7" ht="57.75" customHeight="1">
      <c r="A4" s="1283"/>
      <c r="B4" s="1281"/>
      <c r="C4" s="488" t="s">
        <v>90</v>
      </c>
      <c r="D4" s="488" t="s">
        <v>91</v>
      </c>
      <c r="E4" s="488" t="s">
        <v>63</v>
      </c>
      <c r="F4" s="488" t="s">
        <v>92</v>
      </c>
      <c r="G4" s="488" t="s">
        <v>286</v>
      </c>
    </row>
    <row r="5" spans="1:7">
      <c r="A5" s="1272" t="s">
        <v>287</v>
      </c>
      <c r="B5" s="489" t="s">
        <v>43</v>
      </c>
      <c r="C5" s="107">
        <v>0</v>
      </c>
      <c r="D5" s="107">
        <v>0</v>
      </c>
      <c r="E5" s="107">
        <v>0</v>
      </c>
      <c r="F5" s="107">
        <v>0</v>
      </c>
      <c r="G5" s="107">
        <v>0</v>
      </c>
    </row>
    <row r="6" spans="1:7">
      <c r="A6" s="1273"/>
      <c r="B6" s="489" t="s">
        <v>9</v>
      </c>
      <c r="C6" s="51">
        <v>1</v>
      </c>
      <c r="D6" s="51">
        <v>0</v>
      </c>
      <c r="E6" s="51">
        <v>0</v>
      </c>
      <c r="F6" s="51">
        <v>0</v>
      </c>
      <c r="G6" s="51">
        <v>0</v>
      </c>
    </row>
    <row r="7" spans="1:7">
      <c r="A7" s="1273"/>
      <c r="B7" s="490" t="s">
        <v>219</v>
      </c>
      <c r="C7" s="141">
        <v>0</v>
      </c>
      <c r="D7" s="141">
        <v>0</v>
      </c>
      <c r="E7" s="141">
        <v>0</v>
      </c>
      <c r="F7" s="141">
        <v>0</v>
      </c>
      <c r="G7" s="141">
        <v>0</v>
      </c>
    </row>
    <row r="8" spans="1:7">
      <c r="A8" s="1273"/>
      <c r="B8" s="490" t="s">
        <v>218</v>
      </c>
      <c r="C8" s="924">
        <v>0</v>
      </c>
      <c r="D8" s="924">
        <v>0</v>
      </c>
      <c r="E8" s="924">
        <v>0</v>
      </c>
      <c r="F8" s="924">
        <v>0</v>
      </c>
      <c r="G8" s="924">
        <v>0</v>
      </c>
    </row>
    <row r="9" spans="1:7">
      <c r="A9" s="491"/>
      <c r="B9" s="492" t="s">
        <v>47</v>
      </c>
      <c r="C9" s="925">
        <f>C5+C6+C7+C8</f>
        <v>1</v>
      </c>
      <c r="D9" s="925">
        <f>D5+D6+D7+D8</f>
        <v>0</v>
      </c>
      <c r="E9" s="925">
        <f>E5+E6+E7+E8</f>
        <v>0</v>
      </c>
      <c r="F9" s="925">
        <f>F5+F6+F7+F8</f>
        <v>0</v>
      </c>
      <c r="G9" s="925">
        <f>G5+G6+G7+G8</f>
        <v>0</v>
      </c>
    </row>
    <row r="10" spans="1:7" ht="14.25" customHeight="1">
      <c r="A10" s="1274" t="s">
        <v>224</v>
      </c>
      <c r="B10" s="493" t="s">
        <v>56</v>
      </c>
      <c r="C10" s="918">
        <v>1</v>
      </c>
      <c r="D10" s="918">
        <v>0</v>
      </c>
      <c r="E10" s="918">
        <v>1</v>
      </c>
      <c r="F10" s="918">
        <v>1</v>
      </c>
      <c r="G10" s="918">
        <v>1</v>
      </c>
    </row>
    <row r="11" spans="1:7">
      <c r="A11" s="1275"/>
      <c r="B11" s="493" t="s">
        <v>55</v>
      </c>
      <c r="C11" s="918">
        <v>0</v>
      </c>
      <c r="D11" s="918">
        <v>0</v>
      </c>
      <c r="E11" s="918">
        <v>0</v>
      </c>
      <c r="F11" s="918">
        <v>0</v>
      </c>
      <c r="G11" s="918">
        <v>0</v>
      </c>
    </row>
    <row r="12" spans="1:7">
      <c r="A12" s="1275"/>
      <c r="B12" s="494" t="s">
        <v>67</v>
      </c>
      <c r="C12" s="885">
        <v>4</v>
      </c>
      <c r="D12" s="909">
        <v>0</v>
      </c>
      <c r="E12" s="909">
        <v>0</v>
      </c>
      <c r="F12" s="909">
        <v>0</v>
      </c>
      <c r="G12" s="909">
        <v>0</v>
      </c>
    </row>
    <row r="13" spans="1:7" ht="16.5" customHeight="1">
      <c r="A13" s="1275"/>
      <c r="B13" s="494" t="s">
        <v>54</v>
      </c>
      <c r="C13" s="926">
        <v>0</v>
      </c>
      <c r="D13" s="926">
        <v>1</v>
      </c>
      <c r="E13" s="926">
        <v>0</v>
      </c>
      <c r="F13" s="926">
        <v>1</v>
      </c>
      <c r="G13" s="926">
        <v>0</v>
      </c>
    </row>
    <row r="14" spans="1:7">
      <c r="A14" s="1275"/>
      <c r="B14" s="495" t="s">
        <v>86</v>
      </c>
      <c r="C14" s="927">
        <v>0</v>
      </c>
      <c r="D14" s="927">
        <v>0</v>
      </c>
      <c r="E14" s="927">
        <v>0</v>
      </c>
      <c r="F14" s="927">
        <v>0</v>
      </c>
      <c r="G14" s="926">
        <v>0</v>
      </c>
    </row>
    <row r="15" spans="1:7">
      <c r="A15" s="1275"/>
      <c r="B15" s="495" t="s">
        <v>62</v>
      </c>
      <c r="C15" s="927">
        <v>1</v>
      </c>
      <c r="D15" s="927">
        <v>0</v>
      </c>
      <c r="E15" s="927">
        <v>0</v>
      </c>
      <c r="F15" s="927">
        <v>1</v>
      </c>
      <c r="G15" s="927">
        <v>0</v>
      </c>
    </row>
    <row r="16" spans="1:7">
      <c r="A16" s="1276"/>
      <c r="B16" s="496" t="s">
        <v>47</v>
      </c>
      <c r="C16" s="928">
        <f t="shared" ref="C16:G16" si="0">C10+C11+C12+C13+C14+C15</f>
        <v>6</v>
      </c>
      <c r="D16" s="928">
        <f t="shared" si="0"/>
        <v>1</v>
      </c>
      <c r="E16" s="928">
        <f t="shared" si="0"/>
        <v>1</v>
      </c>
      <c r="F16" s="928">
        <f t="shared" si="0"/>
        <v>3</v>
      </c>
      <c r="G16" s="928">
        <f t="shared" si="0"/>
        <v>1</v>
      </c>
    </row>
    <row r="17" spans="1:7" ht="14.25" customHeight="1">
      <c r="A17" s="1277" t="s">
        <v>258</v>
      </c>
      <c r="B17" s="497" t="s">
        <v>48</v>
      </c>
      <c r="C17" s="929">
        <v>2</v>
      </c>
      <c r="D17" s="929">
        <v>0</v>
      </c>
      <c r="E17" s="929">
        <v>0</v>
      </c>
      <c r="F17" s="929">
        <v>1</v>
      </c>
      <c r="G17" s="929">
        <v>1</v>
      </c>
    </row>
    <row r="18" spans="1:7">
      <c r="A18" s="1278"/>
      <c r="B18" s="498" t="s">
        <v>49</v>
      </c>
      <c r="C18" s="930">
        <v>1</v>
      </c>
      <c r="D18" s="930"/>
      <c r="E18" s="931"/>
      <c r="F18" s="930">
        <v>1</v>
      </c>
      <c r="G18" s="931"/>
    </row>
    <row r="19" spans="1:7">
      <c r="A19" s="1278"/>
      <c r="B19" s="498" t="s">
        <v>50</v>
      </c>
      <c r="C19" s="169">
        <v>1</v>
      </c>
      <c r="D19" s="169">
        <v>0</v>
      </c>
      <c r="E19" s="169">
        <v>1</v>
      </c>
      <c r="F19" s="169">
        <v>2</v>
      </c>
      <c r="G19" s="169">
        <v>0</v>
      </c>
    </row>
    <row r="20" spans="1:7">
      <c r="A20" s="1278"/>
      <c r="B20" s="498" t="s">
        <v>51</v>
      </c>
      <c r="C20" s="929">
        <v>0</v>
      </c>
      <c r="D20" s="929">
        <v>0</v>
      </c>
      <c r="E20" s="929">
        <v>0</v>
      </c>
      <c r="F20" s="929">
        <v>0</v>
      </c>
      <c r="G20" s="929">
        <v>0</v>
      </c>
    </row>
    <row r="21" spans="1:7">
      <c r="A21" s="1278"/>
      <c r="B21" s="498" t="s">
        <v>52</v>
      </c>
      <c r="C21" s="929">
        <v>1</v>
      </c>
      <c r="D21" s="929">
        <v>0</v>
      </c>
      <c r="E21" s="929">
        <v>0</v>
      </c>
      <c r="F21" s="929">
        <v>0</v>
      </c>
      <c r="G21" s="929">
        <v>1</v>
      </c>
    </row>
    <row r="22" spans="1:7" ht="27.6">
      <c r="A22" s="1278"/>
      <c r="B22" s="498" t="s">
        <v>53</v>
      </c>
      <c r="C22" s="169">
        <v>0</v>
      </c>
      <c r="D22" s="169">
        <v>1</v>
      </c>
      <c r="E22" s="169">
        <v>0</v>
      </c>
      <c r="F22" s="169">
        <v>1</v>
      </c>
      <c r="G22" s="169">
        <v>0</v>
      </c>
    </row>
    <row r="23" spans="1:7">
      <c r="A23" s="1279"/>
      <c r="B23" s="499" t="s">
        <v>47</v>
      </c>
      <c r="C23" s="925">
        <f>C17+C18+C19+C20+C21+C22</f>
        <v>5</v>
      </c>
      <c r="D23" s="925">
        <f>D17+D18+D19+D20+D21+D22</f>
        <v>1</v>
      </c>
      <c r="E23" s="925">
        <f>E17+E18+E19+E20+E21+E22</f>
        <v>1</v>
      </c>
      <c r="F23" s="925">
        <f>F17+F18+F19+F20+F21+F22</f>
        <v>5</v>
      </c>
      <c r="G23" s="925">
        <f>G17+G18+G19+G20+G21+G22</f>
        <v>2</v>
      </c>
    </row>
    <row r="24" spans="1:7" ht="27.6">
      <c r="A24" s="500" t="s">
        <v>4563</v>
      </c>
      <c r="B24" s="500" t="s">
        <v>4564</v>
      </c>
      <c r="C24" s="886">
        <v>1</v>
      </c>
      <c r="D24" s="886">
        <v>0</v>
      </c>
      <c r="E24" s="886">
        <v>0</v>
      </c>
      <c r="F24" s="886">
        <v>8</v>
      </c>
      <c r="G24" s="886">
        <v>0</v>
      </c>
    </row>
    <row r="25" spans="1:7">
      <c r="A25" s="500"/>
      <c r="B25" s="499" t="s">
        <v>47</v>
      </c>
      <c r="C25" s="508">
        <v>1</v>
      </c>
      <c r="D25" s="508">
        <v>0</v>
      </c>
      <c r="E25" s="508">
        <v>0</v>
      </c>
      <c r="F25" s="508">
        <v>5</v>
      </c>
      <c r="G25" s="508">
        <v>0</v>
      </c>
    </row>
    <row r="26" spans="1:7">
      <c r="A26" s="501" t="s">
        <v>189</v>
      </c>
      <c r="B26" s="502" t="s">
        <v>189</v>
      </c>
      <c r="C26" s="509">
        <v>0</v>
      </c>
      <c r="D26" s="509">
        <v>1</v>
      </c>
      <c r="E26" s="509">
        <v>0</v>
      </c>
      <c r="F26" s="509">
        <v>1</v>
      </c>
      <c r="G26" s="509">
        <v>0</v>
      </c>
    </row>
    <row r="27" spans="1:7">
      <c r="A27" s="1268" t="s">
        <v>68</v>
      </c>
      <c r="B27" s="1269"/>
      <c r="C27" s="480">
        <v>13</v>
      </c>
      <c r="D27" s="480">
        <v>3</v>
      </c>
      <c r="E27" s="480">
        <f>E9+E16+E23+E26</f>
        <v>2</v>
      </c>
      <c r="F27" s="480">
        <v>14</v>
      </c>
      <c r="G27" s="480">
        <v>3</v>
      </c>
    </row>
    <row r="32" spans="1:7">
      <c r="B32" s="1" t="s">
        <v>3345</v>
      </c>
      <c r="C32" s="1" t="s">
        <v>3346</v>
      </c>
      <c r="D32" s="1" t="s">
        <v>3347</v>
      </c>
      <c r="E32" s="1" t="s">
        <v>3348</v>
      </c>
      <c r="F32" s="1" t="s">
        <v>3349</v>
      </c>
    </row>
    <row r="33" spans="1:6">
      <c r="A33" s="1" t="s">
        <v>166</v>
      </c>
      <c r="B33" s="1">
        <v>1</v>
      </c>
      <c r="C33" s="1">
        <v>0</v>
      </c>
      <c r="D33" s="1">
        <v>0</v>
      </c>
      <c r="E33" s="1">
        <v>0</v>
      </c>
      <c r="F33" s="1">
        <v>0</v>
      </c>
    </row>
    <row r="34" spans="1:6">
      <c r="A34" s="1" t="s">
        <v>220</v>
      </c>
      <c r="B34" s="1">
        <v>6</v>
      </c>
      <c r="C34" s="1">
        <v>1</v>
      </c>
      <c r="D34" s="1">
        <v>1</v>
      </c>
      <c r="E34" s="1">
        <v>3</v>
      </c>
      <c r="F34" s="1">
        <v>1</v>
      </c>
    </row>
    <row r="35" spans="1:6">
      <c r="A35" s="1" t="s">
        <v>167</v>
      </c>
      <c r="B35" s="1">
        <v>5</v>
      </c>
      <c r="C35" s="1">
        <v>1</v>
      </c>
      <c r="D35" s="1">
        <v>1</v>
      </c>
      <c r="E35" s="1">
        <v>5</v>
      </c>
      <c r="F35" s="1">
        <v>2</v>
      </c>
    </row>
    <row r="36" spans="1:6">
      <c r="A36" s="1" t="s">
        <v>4588</v>
      </c>
      <c r="B36" s="1">
        <v>1</v>
      </c>
      <c r="C36" s="1">
        <v>0</v>
      </c>
      <c r="D36" s="1">
        <v>0</v>
      </c>
      <c r="E36" s="1">
        <v>5</v>
      </c>
      <c r="F36" s="1">
        <v>0</v>
      </c>
    </row>
    <row r="37" spans="1:6">
      <c r="A37" s="1" t="s">
        <v>189</v>
      </c>
      <c r="B37" s="1">
        <v>0</v>
      </c>
      <c r="C37" s="1">
        <v>1</v>
      </c>
      <c r="D37" s="1">
        <v>0</v>
      </c>
      <c r="E37" s="1">
        <v>1</v>
      </c>
      <c r="F37" s="1">
        <v>0</v>
      </c>
    </row>
    <row r="38" spans="1:6">
      <c r="A38" s="1" t="s">
        <v>127</v>
      </c>
      <c r="B38" s="1">
        <v>13</v>
      </c>
      <c r="C38" s="1">
        <v>3</v>
      </c>
      <c r="D38" s="1">
        <v>2</v>
      </c>
      <c r="E38" s="1">
        <v>14</v>
      </c>
      <c r="F38" s="1">
        <v>3</v>
      </c>
    </row>
  </sheetData>
  <mergeCells count="9">
    <mergeCell ref="A27:B27"/>
    <mergeCell ref="A2:G2"/>
    <mergeCell ref="C3:E3"/>
    <mergeCell ref="F3:G3"/>
    <mergeCell ref="A5:A8"/>
    <mergeCell ref="A10:A16"/>
    <mergeCell ref="A17:A23"/>
    <mergeCell ref="B3:B4"/>
    <mergeCell ref="A3:A4"/>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AR40"/>
  <sheetViews>
    <sheetView topLeftCell="B7" zoomScale="70" zoomScaleNormal="70" workbookViewId="0">
      <selection activeCell="V35" sqref="V35"/>
    </sheetView>
  </sheetViews>
  <sheetFormatPr defaultColWidth="9.109375" defaultRowHeight="13.8"/>
  <cols>
    <col min="1" max="1" width="17.5546875" style="1" customWidth="1"/>
    <col min="2" max="2" width="25" style="1" customWidth="1"/>
    <col min="3" max="3" width="6.44140625" style="1" customWidth="1"/>
    <col min="4" max="4" width="7" style="1" customWidth="1"/>
    <col min="5" max="5" width="6.109375" style="1" customWidth="1"/>
    <col min="6" max="6" width="6.33203125" style="1" customWidth="1"/>
    <col min="7" max="7" width="6.109375" style="1" customWidth="1"/>
    <col min="8" max="8" width="7" style="1" customWidth="1"/>
    <col min="9" max="9" width="7.109375" style="1" customWidth="1"/>
    <col min="10" max="10" width="7.33203125" style="1" customWidth="1"/>
    <col min="11" max="12" width="5.6640625" style="1" customWidth="1"/>
    <col min="13" max="14" width="6" style="1" customWidth="1"/>
    <col min="15" max="15" width="6.44140625" style="1" customWidth="1"/>
    <col min="16" max="16" width="7" style="1" customWidth="1"/>
    <col min="17" max="17" width="9.5546875" style="1" customWidth="1"/>
    <col min="18" max="18" width="9.44140625" style="1" customWidth="1"/>
    <col min="19" max="19" width="9.33203125" style="1" customWidth="1"/>
    <col min="20" max="20" width="9.109375" style="1"/>
    <col min="21" max="21" width="4.88671875" style="1" customWidth="1"/>
    <col min="22" max="22" width="14.109375" style="1" customWidth="1"/>
    <col min="23" max="16384" width="9.109375" style="1"/>
  </cols>
  <sheetData>
    <row r="2" spans="1:22" ht="50.25" customHeight="1">
      <c r="A2" s="1290" t="s">
        <v>5059</v>
      </c>
      <c r="B2" s="1290"/>
      <c r="C2" s="1290"/>
      <c r="D2" s="1290"/>
      <c r="E2" s="1290"/>
      <c r="F2" s="1290"/>
      <c r="G2" s="1290"/>
      <c r="H2" s="1290"/>
      <c r="I2" s="1290"/>
      <c r="J2" s="1290"/>
      <c r="K2" s="1290"/>
      <c r="L2" s="1290"/>
      <c r="M2" s="1290"/>
      <c r="N2" s="1290"/>
      <c r="O2" s="1290"/>
      <c r="P2" s="1290"/>
      <c r="Q2" s="1290"/>
      <c r="R2" s="1290"/>
      <c r="S2" s="1290"/>
      <c r="T2" s="1290"/>
    </row>
    <row r="3" spans="1:22" ht="33" customHeight="1">
      <c r="A3" s="1284" t="s">
        <v>59</v>
      </c>
      <c r="B3" s="1245" t="s">
        <v>58</v>
      </c>
      <c r="C3" s="1293" t="s">
        <v>288</v>
      </c>
      <c r="D3" s="1294"/>
      <c r="E3" s="1294"/>
      <c r="F3" s="1294"/>
      <c r="G3" s="1294"/>
      <c r="H3" s="1294"/>
      <c r="I3" s="1294"/>
      <c r="J3" s="1294"/>
      <c r="K3" s="1294"/>
      <c r="L3" s="1294"/>
      <c r="M3" s="1294"/>
      <c r="N3" s="1294"/>
      <c r="O3" s="1294"/>
      <c r="P3" s="1295"/>
      <c r="Q3" s="1300" t="s">
        <v>290</v>
      </c>
      <c r="R3" s="1301"/>
      <c r="S3" s="1296" t="s">
        <v>42</v>
      </c>
      <c r="T3" s="1297"/>
    </row>
    <row r="4" spans="1:22" ht="81" customHeight="1">
      <c r="A4" s="1284"/>
      <c r="B4" s="1250"/>
      <c r="C4" s="1292" t="s">
        <v>94</v>
      </c>
      <c r="D4" s="1292"/>
      <c r="E4" s="1292" t="s">
        <v>253</v>
      </c>
      <c r="F4" s="1292"/>
      <c r="G4" s="1292" t="s">
        <v>95</v>
      </c>
      <c r="H4" s="1292"/>
      <c r="I4" s="1292" t="s">
        <v>254</v>
      </c>
      <c r="J4" s="1292"/>
      <c r="K4" s="1292" t="s">
        <v>97</v>
      </c>
      <c r="L4" s="1292"/>
      <c r="M4" s="1292" t="s">
        <v>255</v>
      </c>
      <c r="N4" s="1292"/>
      <c r="O4" s="1292" t="s">
        <v>96</v>
      </c>
      <c r="P4" s="1292"/>
      <c r="Q4" s="1302"/>
      <c r="R4" s="1303"/>
      <c r="S4" s="1298"/>
      <c r="T4" s="1299"/>
    </row>
    <row r="5" spans="1:22">
      <c r="A5" s="1284"/>
      <c r="B5" s="1248"/>
      <c r="C5" s="35" t="s">
        <v>66</v>
      </c>
      <c r="D5" s="35" t="s">
        <v>98</v>
      </c>
      <c r="E5" s="35" t="s">
        <v>66</v>
      </c>
      <c r="F5" s="35" t="s">
        <v>98</v>
      </c>
      <c r="G5" s="35" t="s">
        <v>66</v>
      </c>
      <c r="H5" s="35" t="s">
        <v>98</v>
      </c>
      <c r="I5" s="35" t="s">
        <v>66</v>
      </c>
      <c r="J5" s="35" t="s">
        <v>98</v>
      </c>
      <c r="K5" s="35" t="s">
        <v>66</v>
      </c>
      <c r="L5" s="35" t="s">
        <v>98</v>
      </c>
      <c r="M5" s="35" t="s">
        <v>66</v>
      </c>
      <c r="N5" s="35" t="s">
        <v>98</v>
      </c>
      <c r="O5" s="35" t="s">
        <v>66</v>
      </c>
      <c r="P5" s="35" t="s">
        <v>98</v>
      </c>
      <c r="Q5" s="35" t="s">
        <v>66</v>
      </c>
      <c r="R5" s="35" t="s">
        <v>98</v>
      </c>
      <c r="S5" s="35" t="s">
        <v>66</v>
      </c>
      <c r="T5" s="31" t="s">
        <v>98</v>
      </c>
      <c r="U5" s="36" t="s">
        <v>66</v>
      </c>
      <c r="V5" s="37" t="s">
        <v>289</v>
      </c>
    </row>
    <row r="6" spans="1:22">
      <c r="A6" s="1291" t="s">
        <v>287</v>
      </c>
      <c r="B6" s="57" t="s">
        <v>346</v>
      </c>
      <c r="C6" s="107">
        <v>20</v>
      </c>
      <c r="D6" s="107">
        <v>2</v>
      </c>
      <c r="E6" s="107">
        <v>1</v>
      </c>
      <c r="F6" s="107">
        <v>0</v>
      </c>
      <c r="G6" s="107">
        <v>5</v>
      </c>
      <c r="H6" s="107">
        <v>0</v>
      </c>
      <c r="I6" s="107">
        <v>1</v>
      </c>
      <c r="J6" s="107">
        <v>0</v>
      </c>
      <c r="K6" s="107">
        <v>0</v>
      </c>
      <c r="L6" s="107">
        <v>0</v>
      </c>
      <c r="M6" s="107">
        <v>0</v>
      </c>
      <c r="N6" s="107">
        <v>0</v>
      </c>
      <c r="O6" s="107">
        <v>6</v>
      </c>
      <c r="P6" s="107">
        <v>11</v>
      </c>
      <c r="Q6" s="107">
        <v>0</v>
      </c>
      <c r="R6" s="107">
        <v>28</v>
      </c>
      <c r="S6" s="107">
        <f>C6+E6+G6+I6+K6+M6+O6+Q6</f>
        <v>33</v>
      </c>
      <c r="T6" s="107">
        <f>D6+F6+H6+J6+L6+N6+P6+R6</f>
        <v>41</v>
      </c>
      <c r="U6" s="5" t="s">
        <v>98</v>
      </c>
      <c r="V6" s="15" t="s">
        <v>250</v>
      </c>
    </row>
    <row r="7" spans="1:22">
      <c r="A7" s="1291"/>
      <c r="B7" s="58" t="s">
        <v>181</v>
      </c>
      <c r="C7" s="141">
        <v>95</v>
      </c>
      <c r="D7" s="141">
        <v>0</v>
      </c>
      <c r="E7" s="141">
        <v>31</v>
      </c>
      <c r="F7" s="141">
        <v>0</v>
      </c>
      <c r="G7" s="141">
        <v>26</v>
      </c>
      <c r="H7" s="141">
        <v>0</v>
      </c>
      <c r="I7" s="141">
        <v>0</v>
      </c>
      <c r="J7" s="141">
        <v>0</v>
      </c>
      <c r="K7" s="141">
        <v>0</v>
      </c>
      <c r="L7" s="141">
        <v>0</v>
      </c>
      <c r="M7" s="141">
        <v>0</v>
      </c>
      <c r="N7" s="141">
        <v>0</v>
      </c>
      <c r="O7" s="141">
        <v>1</v>
      </c>
      <c r="P7" s="141">
        <v>1</v>
      </c>
      <c r="Q7" s="141">
        <v>0</v>
      </c>
      <c r="R7" s="141">
        <v>0</v>
      </c>
      <c r="S7" s="107">
        <f t="shared" ref="S7:T9" si="0">C7+E7+G7+I7+K7+M7+O7+Q7</f>
        <v>153</v>
      </c>
      <c r="T7" s="107">
        <f t="shared" si="0"/>
        <v>1</v>
      </c>
      <c r="V7" s="19"/>
    </row>
    <row r="8" spans="1:22">
      <c r="A8" s="1291"/>
      <c r="B8" s="58" t="s">
        <v>43</v>
      </c>
      <c r="C8" s="107">
        <v>64</v>
      </c>
      <c r="D8" s="107">
        <v>0</v>
      </c>
      <c r="E8" s="107">
        <v>0</v>
      </c>
      <c r="F8" s="107">
        <v>0</v>
      </c>
      <c r="G8" s="107">
        <v>8</v>
      </c>
      <c r="H8" s="107">
        <v>0</v>
      </c>
      <c r="I8" s="107">
        <v>0</v>
      </c>
      <c r="J8" s="107">
        <v>0</v>
      </c>
      <c r="K8" s="107">
        <v>0</v>
      </c>
      <c r="L8" s="107">
        <v>0</v>
      </c>
      <c r="M8" s="107">
        <v>1</v>
      </c>
      <c r="N8" s="107">
        <v>0</v>
      </c>
      <c r="O8" s="107">
        <v>9</v>
      </c>
      <c r="P8" s="107">
        <v>0</v>
      </c>
      <c r="Q8" s="107">
        <v>59</v>
      </c>
      <c r="R8" s="107">
        <v>23</v>
      </c>
      <c r="S8" s="107">
        <f t="shared" si="0"/>
        <v>141</v>
      </c>
      <c r="T8" s="107">
        <f t="shared" si="0"/>
        <v>23</v>
      </c>
      <c r="V8" s="38"/>
    </row>
    <row r="9" spans="1:22">
      <c r="A9" s="1291"/>
      <c r="B9" s="57" t="s">
        <v>9</v>
      </c>
      <c r="C9" s="107">
        <v>22</v>
      </c>
      <c r="D9" s="107">
        <v>0</v>
      </c>
      <c r="E9" s="107">
        <v>3</v>
      </c>
      <c r="F9" s="107">
        <v>2</v>
      </c>
      <c r="G9" s="107">
        <v>0</v>
      </c>
      <c r="H9" s="107">
        <v>30</v>
      </c>
      <c r="I9" s="107">
        <v>6</v>
      </c>
      <c r="J9" s="107">
        <v>0</v>
      </c>
      <c r="K9" s="107">
        <v>0</v>
      </c>
      <c r="L9" s="107">
        <v>0</v>
      </c>
      <c r="M9" s="107">
        <v>1</v>
      </c>
      <c r="N9" s="107">
        <v>0</v>
      </c>
      <c r="O9" s="107">
        <v>6</v>
      </c>
      <c r="P9" s="107">
        <v>0</v>
      </c>
      <c r="Q9" s="107">
        <v>3</v>
      </c>
      <c r="R9" s="107">
        <v>2</v>
      </c>
      <c r="S9" s="107">
        <f t="shared" si="0"/>
        <v>41</v>
      </c>
      <c r="T9" s="107">
        <f t="shared" si="0"/>
        <v>34</v>
      </c>
    </row>
    <row r="10" spans="1:22">
      <c r="A10" s="1291"/>
      <c r="B10" s="32" t="s">
        <v>99</v>
      </c>
      <c r="C10" s="59">
        <f>SUM(C6:C9)</f>
        <v>201</v>
      </c>
      <c r="D10" s="59">
        <f t="shared" ref="D10:T10" si="1">SUM(D6:D9)</f>
        <v>2</v>
      </c>
      <c r="E10" s="59">
        <f t="shared" si="1"/>
        <v>35</v>
      </c>
      <c r="F10" s="59">
        <f t="shared" si="1"/>
        <v>2</v>
      </c>
      <c r="G10" s="59">
        <f t="shared" si="1"/>
        <v>39</v>
      </c>
      <c r="H10" s="59">
        <f t="shared" si="1"/>
        <v>30</v>
      </c>
      <c r="I10" s="59">
        <f t="shared" si="1"/>
        <v>7</v>
      </c>
      <c r="J10" s="59">
        <f t="shared" si="1"/>
        <v>0</v>
      </c>
      <c r="K10" s="59">
        <f t="shared" si="1"/>
        <v>0</v>
      </c>
      <c r="L10" s="59">
        <f t="shared" si="1"/>
        <v>0</v>
      </c>
      <c r="M10" s="59">
        <f t="shared" si="1"/>
        <v>2</v>
      </c>
      <c r="N10" s="59">
        <f t="shared" si="1"/>
        <v>0</v>
      </c>
      <c r="O10" s="59">
        <f t="shared" si="1"/>
        <v>22</v>
      </c>
      <c r="P10" s="59">
        <f t="shared" si="1"/>
        <v>12</v>
      </c>
      <c r="Q10" s="59">
        <f t="shared" si="1"/>
        <v>62</v>
      </c>
      <c r="R10" s="59">
        <f t="shared" si="1"/>
        <v>53</v>
      </c>
      <c r="S10" s="59">
        <f t="shared" si="1"/>
        <v>368</v>
      </c>
      <c r="T10" s="59">
        <f t="shared" si="1"/>
        <v>99</v>
      </c>
    </row>
    <row r="11" spans="1:22" ht="14.4">
      <c r="A11" s="1289" t="s">
        <v>225</v>
      </c>
      <c r="B11" s="33" t="s">
        <v>56</v>
      </c>
      <c r="C11" s="885">
        <v>19</v>
      </c>
      <c r="D11" s="932">
        <v>0</v>
      </c>
      <c r="E11" s="909">
        <v>8</v>
      </c>
      <c r="F11" s="932">
        <v>1</v>
      </c>
      <c r="G11" s="932">
        <v>2</v>
      </c>
      <c r="H11" s="909">
        <v>2</v>
      </c>
      <c r="I11" s="932">
        <v>0</v>
      </c>
      <c r="J11" s="909">
        <v>8</v>
      </c>
      <c r="K11" s="909">
        <v>4</v>
      </c>
      <c r="L11" s="932">
        <v>2</v>
      </c>
      <c r="M11" s="932">
        <v>0</v>
      </c>
      <c r="N11" s="932">
        <v>0</v>
      </c>
      <c r="O11" s="932">
        <v>0</v>
      </c>
      <c r="P11" s="932">
        <v>1</v>
      </c>
      <c r="Q11" s="909">
        <v>8</v>
      </c>
      <c r="R11" s="909">
        <v>6</v>
      </c>
      <c r="S11" s="927">
        <f t="shared" ref="S11:T16" si="2">C11+E11+G11+I11+K11+M11+O11+Q11</f>
        <v>41</v>
      </c>
      <c r="T11" s="927">
        <f t="shared" si="2"/>
        <v>20</v>
      </c>
    </row>
    <row r="12" spans="1:22">
      <c r="A12" s="1289"/>
      <c r="B12" s="33" t="s">
        <v>55</v>
      </c>
      <c r="C12" s="907">
        <v>20</v>
      </c>
      <c r="D12" s="908">
        <v>1</v>
      </c>
      <c r="E12" s="908">
        <v>4</v>
      </c>
      <c r="F12" s="908">
        <v>0</v>
      </c>
      <c r="G12" s="908">
        <v>1</v>
      </c>
      <c r="H12" s="908">
        <v>1</v>
      </c>
      <c r="I12" s="908">
        <v>7</v>
      </c>
      <c r="J12" s="908">
        <v>0</v>
      </c>
      <c r="K12" s="908">
        <v>1</v>
      </c>
      <c r="L12" s="908">
        <v>0</v>
      </c>
      <c r="M12" s="908">
        <v>0</v>
      </c>
      <c r="N12" s="908">
        <v>0</v>
      </c>
      <c r="O12" s="908">
        <v>0</v>
      </c>
      <c r="P12" s="908">
        <v>0</v>
      </c>
      <c r="Q12" s="908">
        <v>3</v>
      </c>
      <c r="R12" s="908">
        <v>9</v>
      </c>
      <c r="S12" s="933">
        <f t="shared" si="2"/>
        <v>36</v>
      </c>
      <c r="T12" s="933">
        <f t="shared" si="2"/>
        <v>11</v>
      </c>
    </row>
    <row r="13" spans="1:22">
      <c r="A13" s="1289"/>
      <c r="B13" s="33" t="s">
        <v>67</v>
      </c>
      <c r="C13" s="885">
        <v>23</v>
      </c>
      <c r="D13" s="909">
        <v>2</v>
      </c>
      <c r="E13" s="909">
        <v>12</v>
      </c>
      <c r="F13" s="909">
        <v>4</v>
      </c>
      <c r="G13" s="909">
        <v>0</v>
      </c>
      <c r="H13" s="909">
        <v>20</v>
      </c>
      <c r="I13" s="909">
        <v>0</v>
      </c>
      <c r="J13" s="909">
        <v>6</v>
      </c>
      <c r="K13" s="909">
        <v>0</v>
      </c>
      <c r="L13" s="909">
        <v>0</v>
      </c>
      <c r="M13" s="909">
        <v>0</v>
      </c>
      <c r="N13" s="909">
        <v>0</v>
      </c>
      <c r="O13" s="909">
        <v>1</v>
      </c>
      <c r="P13" s="909">
        <v>14</v>
      </c>
      <c r="Q13" s="909">
        <v>3</v>
      </c>
      <c r="R13" s="909">
        <v>14</v>
      </c>
      <c r="S13" s="933">
        <f t="shared" si="2"/>
        <v>39</v>
      </c>
      <c r="T13" s="933">
        <f t="shared" si="2"/>
        <v>60</v>
      </c>
    </row>
    <row r="14" spans="1:22" ht="15.75" customHeight="1">
      <c r="A14" s="1289"/>
      <c r="B14" s="34" t="s">
        <v>64</v>
      </c>
      <c r="C14" s="926">
        <v>24</v>
      </c>
      <c r="D14" s="934">
        <v>1</v>
      </c>
      <c r="E14" s="934">
        <v>0</v>
      </c>
      <c r="F14" s="934">
        <v>0</v>
      </c>
      <c r="G14" s="934">
        <v>3</v>
      </c>
      <c r="H14" s="934">
        <v>0</v>
      </c>
      <c r="I14" s="934">
        <v>0</v>
      </c>
      <c r="J14" s="934">
        <v>0</v>
      </c>
      <c r="K14" s="934">
        <v>1</v>
      </c>
      <c r="L14" s="934">
        <v>2</v>
      </c>
      <c r="M14" s="934">
        <v>1</v>
      </c>
      <c r="N14" s="934">
        <v>0</v>
      </c>
      <c r="O14" s="934">
        <v>1</v>
      </c>
      <c r="P14" s="934">
        <v>0</v>
      </c>
      <c r="Q14" s="934">
        <v>18</v>
      </c>
      <c r="R14" s="934">
        <v>25</v>
      </c>
      <c r="S14" s="927">
        <f t="shared" si="2"/>
        <v>48</v>
      </c>
      <c r="T14" s="927">
        <f t="shared" si="2"/>
        <v>28</v>
      </c>
    </row>
    <row r="15" spans="1:22">
      <c r="A15" s="1289"/>
      <c r="B15" s="33" t="s">
        <v>100</v>
      </c>
      <c r="C15" s="935">
        <v>18</v>
      </c>
      <c r="D15" s="892">
        <v>0</v>
      </c>
      <c r="E15" s="892">
        <v>4</v>
      </c>
      <c r="F15" s="892">
        <v>1</v>
      </c>
      <c r="G15" s="892">
        <v>5</v>
      </c>
      <c r="H15" s="892">
        <v>1</v>
      </c>
      <c r="I15" s="892">
        <v>5</v>
      </c>
      <c r="J15" s="892">
        <v>2</v>
      </c>
      <c r="K15" s="892">
        <v>0</v>
      </c>
      <c r="L15" s="892">
        <v>0</v>
      </c>
      <c r="M15" s="892">
        <v>3</v>
      </c>
      <c r="N15" s="892">
        <v>0</v>
      </c>
      <c r="O15" s="892">
        <v>0</v>
      </c>
      <c r="P15" s="892">
        <v>0</v>
      </c>
      <c r="Q15" s="892">
        <v>0</v>
      </c>
      <c r="R15" s="892">
        <v>5</v>
      </c>
      <c r="S15" s="892">
        <f t="shared" si="2"/>
        <v>35</v>
      </c>
      <c r="T15" s="892">
        <f t="shared" si="2"/>
        <v>9</v>
      </c>
    </row>
    <row r="16" spans="1:22">
      <c r="A16" s="1289"/>
      <c r="B16" s="33" t="s">
        <v>62</v>
      </c>
      <c r="C16" s="892">
        <v>1</v>
      </c>
      <c r="D16" s="892">
        <v>0</v>
      </c>
      <c r="E16" s="892">
        <v>4</v>
      </c>
      <c r="F16" s="892">
        <v>0</v>
      </c>
      <c r="G16" s="892">
        <v>4</v>
      </c>
      <c r="H16" s="892">
        <v>1</v>
      </c>
      <c r="I16" s="892">
        <v>1</v>
      </c>
      <c r="J16" s="892">
        <v>2</v>
      </c>
      <c r="K16" s="892">
        <v>0</v>
      </c>
      <c r="L16" s="892">
        <v>0</v>
      </c>
      <c r="M16" s="892">
        <v>0</v>
      </c>
      <c r="N16" s="892">
        <v>0</v>
      </c>
      <c r="O16" s="892">
        <v>0</v>
      </c>
      <c r="P16" s="892">
        <v>0</v>
      </c>
      <c r="Q16" s="892">
        <v>0</v>
      </c>
      <c r="R16" s="892">
        <v>28</v>
      </c>
      <c r="S16" s="927">
        <f t="shared" si="2"/>
        <v>10</v>
      </c>
      <c r="T16" s="927">
        <f t="shared" si="2"/>
        <v>31</v>
      </c>
    </row>
    <row r="17" spans="1:41">
      <c r="A17" s="1289"/>
      <c r="B17" s="23" t="s">
        <v>47</v>
      </c>
      <c r="C17" s="936">
        <f t="shared" ref="C17:T17" si="3">C11+C12+C13+C14+C15+C16</f>
        <v>105</v>
      </c>
      <c r="D17" s="936">
        <f t="shared" si="3"/>
        <v>4</v>
      </c>
      <c r="E17" s="936">
        <f t="shared" si="3"/>
        <v>32</v>
      </c>
      <c r="F17" s="936">
        <f t="shared" si="3"/>
        <v>6</v>
      </c>
      <c r="G17" s="936">
        <f t="shared" si="3"/>
        <v>15</v>
      </c>
      <c r="H17" s="936">
        <f t="shared" si="3"/>
        <v>25</v>
      </c>
      <c r="I17" s="936">
        <f t="shared" si="3"/>
        <v>13</v>
      </c>
      <c r="J17" s="936">
        <f t="shared" si="3"/>
        <v>18</v>
      </c>
      <c r="K17" s="936">
        <f t="shared" si="3"/>
        <v>6</v>
      </c>
      <c r="L17" s="936">
        <f t="shared" si="3"/>
        <v>4</v>
      </c>
      <c r="M17" s="936">
        <f t="shared" si="3"/>
        <v>4</v>
      </c>
      <c r="N17" s="936">
        <f t="shared" si="3"/>
        <v>0</v>
      </c>
      <c r="O17" s="936">
        <f t="shared" si="3"/>
        <v>2</v>
      </c>
      <c r="P17" s="936">
        <f t="shared" si="3"/>
        <v>15</v>
      </c>
      <c r="Q17" s="936">
        <f t="shared" si="3"/>
        <v>32</v>
      </c>
      <c r="R17" s="936">
        <f t="shared" si="3"/>
        <v>87</v>
      </c>
      <c r="S17" s="936">
        <f t="shared" si="3"/>
        <v>209</v>
      </c>
      <c r="T17" s="936">
        <f t="shared" si="3"/>
        <v>159</v>
      </c>
    </row>
    <row r="18" spans="1:41">
      <c r="A18" s="1285" t="s">
        <v>258</v>
      </c>
      <c r="B18" s="76" t="s">
        <v>48</v>
      </c>
      <c r="C18" s="510">
        <v>0</v>
      </c>
      <c r="D18" s="510">
        <v>0</v>
      </c>
      <c r="E18" s="510">
        <v>1</v>
      </c>
      <c r="F18" s="510">
        <v>0</v>
      </c>
      <c r="G18" s="510">
        <v>0</v>
      </c>
      <c r="H18" s="510">
        <v>1</v>
      </c>
      <c r="I18" s="510">
        <v>0</v>
      </c>
      <c r="J18" s="510">
        <v>0</v>
      </c>
      <c r="K18" s="510">
        <v>0</v>
      </c>
      <c r="L18" s="510">
        <v>0</v>
      </c>
      <c r="M18" s="510">
        <v>0</v>
      </c>
      <c r="N18" s="510">
        <v>0</v>
      </c>
      <c r="O18" s="510">
        <v>0</v>
      </c>
      <c r="P18" s="510">
        <v>0</v>
      </c>
      <c r="Q18" s="510">
        <v>0</v>
      </c>
      <c r="R18" s="510">
        <v>0</v>
      </c>
      <c r="S18" s="283">
        <v>1</v>
      </c>
      <c r="T18" s="283">
        <v>1</v>
      </c>
    </row>
    <row r="19" spans="1:41">
      <c r="A19" s="1286"/>
      <c r="B19" s="21" t="s">
        <v>49</v>
      </c>
      <c r="C19" s="510">
        <v>0</v>
      </c>
      <c r="D19" s="510">
        <v>0</v>
      </c>
      <c r="E19" s="510">
        <v>0</v>
      </c>
      <c r="F19" s="510">
        <v>0</v>
      </c>
      <c r="G19" s="510">
        <v>1</v>
      </c>
      <c r="H19" s="510">
        <v>0</v>
      </c>
      <c r="I19" s="510">
        <v>0</v>
      </c>
      <c r="J19" s="510">
        <v>0</v>
      </c>
      <c r="K19" s="510">
        <v>0</v>
      </c>
      <c r="L19" s="510">
        <v>0</v>
      </c>
      <c r="M19" s="510">
        <v>0</v>
      </c>
      <c r="N19" s="510">
        <v>0</v>
      </c>
      <c r="O19" s="510">
        <v>0</v>
      </c>
      <c r="P19" s="510">
        <v>0</v>
      </c>
      <c r="Q19" s="510">
        <v>0</v>
      </c>
      <c r="R19" s="510">
        <v>0</v>
      </c>
      <c r="S19" s="510">
        <v>0</v>
      </c>
      <c r="T19" s="510">
        <v>0</v>
      </c>
    </row>
    <row r="20" spans="1:41">
      <c r="A20" s="1286"/>
      <c r="B20" s="21" t="s">
        <v>50</v>
      </c>
      <c r="C20" s="510">
        <v>1</v>
      </c>
      <c r="D20" s="510">
        <v>0</v>
      </c>
      <c r="E20" s="510">
        <v>2</v>
      </c>
      <c r="F20" s="510">
        <v>0</v>
      </c>
      <c r="G20" s="510">
        <v>0</v>
      </c>
      <c r="H20" s="510">
        <v>0</v>
      </c>
      <c r="I20" s="510">
        <v>0</v>
      </c>
      <c r="J20" s="510">
        <v>0</v>
      </c>
      <c r="K20" s="510">
        <v>0</v>
      </c>
      <c r="L20" s="510">
        <v>0</v>
      </c>
      <c r="M20" s="510">
        <v>0</v>
      </c>
      <c r="N20" s="510">
        <v>0</v>
      </c>
      <c r="O20" s="510">
        <v>0</v>
      </c>
      <c r="P20" s="510">
        <v>0</v>
      </c>
      <c r="Q20" s="510">
        <v>1</v>
      </c>
      <c r="R20" s="510">
        <v>0</v>
      </c>
      <c r="S20" s="283">
        <v>4</v>
      </c>
      <c r="T20" s="283">
        <v>0</v>
      </c>
    </row>
    <row r="21" spans="1:41">
      <c r="A21" s="1286"/>
      <c r="B21" s="85" t="s">
        <v>51</v>
      </c>
      <c r="C21" s="510">
        <v>1</v>
      </c>
      <c r="D21" s="510">
        <v>0</v>
      </c>
      <c r="E21" s="510">
        <v>1</v>
      </c>
      <c r="F21" s="510">
        <v>0</v>
      </c>
      <c r="G21" s="510">
        <v>0</v>
      </c>
      <c r="H21" s="510">
        <v>2</v>
      </c>
      <c r="I21" s="510">
        <v>0</v>
      </c>
      <c r="J21" s="510">
        <v>1</v>
      </c>
      <c r="K21" s="510">
        <v>0</v>
      </c>
      <c r="L21" s="510">
        <v>0</v>
      </c>
      <c r="M21" s="510">
        <v>0</v>
      </c>
      <c r="N21" s="510">
        <v>0</v>
      </c>
      <c r="O21" s="510">
        <v>0</v>
      </c>
      <c r="P21" s="510">
        <v>9</v>
      </c>
      <c r="Q21" s="510">
        <v>0</v>
      </c>
      <c r="R21" s="510">
        <v>28</v>
      </c>
      <c r="S21" s="283">
        <v>2</v>
      </c>
      <c r="T21" s="283">
        <v>40</v>
      </c>
    </row>
    <row r="22" spans="1:41">
      <c r="A22" s="1286"/>
      <c r="B22" s="85" t="s">
        <v>52</v>
      </c>
      <c r="C22" s="510">
        <v>0</v>
      </c>
      <c r="D22" s="510">
        <v>0</v>
      </c>
      <c r="E22" s="510">
        <v>0</v>
      </c>
      <c r="F22" s="510">
        <v>0</v>
      </c>
      <c r="G22" s="510">
        <v>0</v>
      </c>
      <c r="H22" s="510">
        <v>0</v>
      </c>
      <c r="I22" s="510">
        <v>0</v>
      </c>
      <c r="J22" s="510">
        <v>0</v>
      </c>
      <c r="K22" s="510">
        <v>0</v>
      </c>
      <c r="L22" s="510">
        <v>0</v>
      </c>
      <c r="M22" s="510">
        <v>0</v>
      </c>
      <c r="N22" s="510">
        <v>0</v>
      </c>
      <c r="O22" s="510">
        <v>0</v>
      </c>
      <c r="P22" s="510">
        <v>0</v>
      </c>
      <c r="Q22" s="510">
        <v>0</v>
      </c>
      <c r="R22" s="510">
        <v>0</v>
      </c>
      <c r="S22" s="510">
        <v>0</v>
      </c>
      <c r="T22" s="510">
        <v>0</v>
      </c>
    </row>
    <row r="23" spans="1:41">
      <c r="A23" s="1286"/>
      <c r="B23" s="85" t="s">
        <v>53</v>
      </c>
      <c r="C23" s="510">
        <v>0</v>
      </c>
      <c r="D23" s="510">
        <v>0</v>
      </c>
      <c r="E23" s="510">
        <v>1</v>
      </c>
      <c r="F23" s="510">
        <v>5</v>
      </c>
      <c r="G23" s="510">
        <v>0</v>
      </c>
      <c r="H23" s="510">
        <v>0</v>
      </c>
      <c r="I23" s="510">
        <v>0</v>
      </c>
      <c r="J23" s="510">
        <v>0</v>
      </c>
      <c r="K23" s="510">
        <v>0</v>
      </c>
      <c r="L23" s="510">
        <v>0</v>
      </c>
      <c r="M23" s="510">
        <v>0</v>
      </c>
      <c r="N23" s="510">
        <v>0</v>
      </c>
      <c r="O23" s="510">
        <v>0</v>
      </c>
      <c r="P23" s="510">
        <v>0</v>
      </c>
      <c r="Q23" s="510">
        <v>0</v>
      </c>
      <c r="R23" s="510">
        <v>0</v>
      </c>
      <c r="S23" s="510">
        <v>0</v>
      </c>
      <c r="T23" s="510">
        <v>0</v>
      </c>
    </row>
    <row r="24" spans="1:41">
      <c r="A24" s="1287"/>
      <c r="B24" s="32" t="s">
        <v>99</v>
      </c>
      <c r="C24" s="59">
        <f>SUM(C18:C23)</f>
        <v>2</v>
      </c>
      <c r="D24" s="59">
        <f t="shared" ref="D24:R24" si="4">SUM(D18:D23)</f>
        <v>0</v>
      </c>
      <c r="E24" s="59">
        <f t="shared" si="4"/>
        <v>5</v>
      </c>
      <c r="F24" s="59">
        <f t="shared" si="4"/>
        <v>5</v>
      </c>
      <c r="G24" s="59">
        <f t="shared" si="4"/>
        <v>1</v>
      </c>
      <c r="H24" s="59">
        <f t="shared" si="4"/>
        <v>3</v>
      </c>
      <c r="I24" s="59">
        <f t="shared" si="4"/>
        <v>0</v>
      </c>
      <c r="J24" s="59">
        <f t="shared" si="4"/>
        <v>1</v>
      </c>
      <c r="K24" s="59">
        <f t="shared" si="4"/>
        <v>0</v>
      </c>
      <c r="L24" s="59">
        <f t="shared" si="4"/>
        <v>0</v>
      </c>
      <c r="M24" s="59">
        <f t="shared" si="4"/>
        <v>0</v>
      </c>
      <c r="N24" s="59">
        <f t="shared" si="4"/>
        <v>0</v>
      </c>
      <c r="O24" s="59">
        <f t="shared" si="4"/>
        <v>0</v>
      </c>
      <c r="P24" s="59">
        <f t="shared" si="4"/>
        <v>9</v>
      </c>
      <c r="Q24" s="59">
        <f t="shared" si="4"/>
        <v>1</v>
      </c>
      <c r="R24" s="59">
        <f t="shared" si="4"/>
        <v>28</v>
      </c>
      <c r="S24" s="381">
        <f>C24+E24+G24+I24+K24+M24+O24+Q24</f>
        <v>9</v>
      </c>
      <c r="T24" s="381">
        <f>D24+F24+H24+J24+L24+N24+P24+R24</f>
        <v>46</v>
      </c>
    </row>
    <row r="25" spans="1:41">
      <c r="A25" s="513"/>
      <c r="B25" s="512" t="s">
        <v>4589</v>
      </c>
      <c r="C25" s="937">
        <v>2</v>
      </c>
      <c r="D25" s="938">
        <v>1</v>
      </c>
      <c r="E25" s="938">
        <v>1</v>
      </c>
      <c r="F25" s="938">
        <v>0</v>
      </c>
      <c r="G25" s="938">
        <v>1</v>
      </c>
      <c r="H25" s="938">
        <v>4</v>
      </c>
      <c r="I25" s="938">
        <v>0</v>
      </c>
      <c r="J25" s="938">
        <v>4</v>
      </c>
      <c r="K25" s="938">
        <v>0</v>
      </c>
      <c r="L25" s="938">
        <v>0</v>
      </c>
      <c r="M25" s="938">
        <v>0</v>
      </c>
      <c r="N25" s="938">
        <v>0</v>
      </c>
      <c r="O25" s="938">
        <v>0</v>
      </c>
      <c r="P25" s="938">
        <v>0</v>
      </c>
      <c r="Q25" s="938">
        <v>1</v>
      </c>
      <c r="R25" s="938">
        <v>21</v>
      </c>
      <c r="S25" s="939">
        <f t="shared" ref="S25:T26" si="5">C25+E25+G25+I25+K25+M25+O25+Q25</f>
        <v>5</v>
      </c>
      <c r="T25" s="940">
        <f t="shared" si="5"/>
        <v>30</v>
      </c>
    </row>
    <row r="26" spans="1:41">
      <c r="A26" s="514"/>
      <c r="B26" s="512" t="s">
        <v>4590</v>
      </c>
      <c r="C26" s="937">
        <v>2</v>
      </c>
      <c r="D26" s="938">
        <v>1</v>
      </c>
      <c r="E26" s="938">
        <v>4</v>
      </c>
      <c r="F26" s="938">
        <v>3</v>
      </c>
      <c r="G26" s="938">
        <v>0</v>
      </c>
      <c r="H26" s="938">
        <v>7</v>
      </c>
      <c r="I26" s="938">
        <v>0</v>
      </c>
      <c r="J26" s="938">
        <v>1</v>
      </c>
      <c r="K26" s="938">
        <v>0</v>
      </c>
      <c r="L26" s="938">
        <v>0</v>
      </c>
      <c r="M26" s="938">
        <v>0</v>
      </c>
      <c r="N26" s="938">
        <v>0</v>
      </c>
      <c r="O26" s="938">
        <v>0</v>
      </c>
      <c r="P26" s="938">
        <v>1</v>
      </c>
      <c r="Q26" s="938">
        <v>3</v>
      </c>
      <c r="R26" s="938">
        <v>18</v>
      </c>
      <c r="S26" s="939">
        <f t="shared" si="5"/>
        <v>9</v>
      </c>
      <c r="T26" s="940">
        <f t="shared" si="5"/>
        <v>31</v>
      </c>
    </row>
    <row r="27" spans="1:41" ht="27.6">
      <c r="A27" s="514" t="s">
        <v>4563</v>
      </c>
      <c r="B27" s="512" t="s">
        <v>4560</v>
      </c>
      <c r="C27" s="933">
        <v>0</v>
      </c>
      <c r="D27" s="892">
        <v>0</v>
      </c>
      <c r="E27" s="892">
        <v>0</v>
      </c>
      <c r="F27" s="892">
        <v>0</v>
      </c>
      <c r="G27" s="892">
        <v>0</v>
      </c>
      <c r="H27" s="892">
        <v>0</v>
      </c>
      <c r="I27" s="892">
        <v>0</v>
      </c>
      <c r="J27" s="892">
        <v>0</v>
      </c>
      <c r="K27" s="892">
        <v>0</v>
      </c>
      <c r="L27" s="892">
        <v>0</v>
      </c>
      <c r="M27" s="892">
        <v>0</v>
      </c>
      <c r="N27" s="892">
        <v>0</v>
      </c>
      <c r="O27" s="892">
        <v>0</v>
      </c>
      <c r="P27" s="892">
        <v>0</v>
      </c>
      <c r="Q27" s="892">
        <v>0</v>
      </c>
      <c r="R27" s="892">
        <v>0</v>
      </c>
      <c r="S27" s="941">
        <v>0</v>
      </c>
      <c r="T27" s="940">
        <f>D27+F27+H27+J27+L27+N27+P27+R27</f>
        <v>0</v>
      </c>
    </row>
    <row r="28" spans="1:41">
      <c r="A28" s="515"/>
      <c r="B28" s="381" t="s">
        <v>99</v>
      </c>
      <c r="C28" s="942">
        <f t="shared" ref="C28:T28" si="6">SUM(C25:C27)</f>
        <v>4</v>
      </c>
      <c r="D28" s="942">
        <f t="shared" si="6"/>
        <v>2</v>
      </c>
      <c r="E28" s="942">
        <f t="shared" si="6"/>
        <v>5</v>
      </c>
      <c r="F28" s="942">
        <f t="shared" si="6"/>
        <v>3</v>
      </c>
      <c r="G28" s="942">
        <f t="shared" si="6"/>
        <v>1</v>
      </c>
      <c r="H28" s="942">
        <f t="shared" si="6"/>
        <v>11</v>
      </c>
      <c r="I28" s="942">
        <f t="shared" si="6"/>
        <v>0</v>
      </c>
      <c r="J28" s="942">
        <f t="shared" si="6"/>
        <v>5</v>
      </c>
      <c r="K28" s="942">
        <f t="shared" si="6"/>
        <v>0</v>
      </c>
      <c r="L28" s="942">
        <f t="shared" si="6"/>
        <v>0</v>
      </c>
      <c r="M28" s="942">
        <f t="shared" si="6"/>
        <v>0</v>
      </c>
      <c r="N28" s="942">
        <f t="shared" si="6"/>
        <v>0</v>
      </c>
      <c r="O28" s="942">
        <f t="shared" si="6"/>
        <v>0</v>
      </c>
      <c r="P28" s="942">
        <f t="shared" si="6"/>
        <v>1</v>
      </c>
      <c r="Q28" s="942">
        <f t="shared" si="6"/>
        <v>4</v>
      </c>
      <c r="R28" s="942">
        <f t="shared" si="6"/>
        <v>39</v>
      </c>
      <c r="S28" s="942">
        <f t="shared" si="6"/>
        <v>14</v>
      </c>
      <c r="T28" s="940">
        <f t="shared" si="6"/>
        <v>61</v>
      </c>
    </row>
    <row r="29" spans="1:41">
      <c r="A29" s="511" t="s">
        <v>189</v>
      </c>
      <c r="B29" s="363" t="s">
        <v>189</v>
      </c>
      <c r="C29" s="284">
        <v>9</v>
      </c>
      <c r="D29" s="284">
        <v>0</v>
      </c>
      <c r="E29" s="284">
        <v>0</v>
      </c>
      <c r="F29" s="284">
        <v>0</v>
      </c>
      <c r="G29" s="284">
        <v>3</v>
      </c>
      <c r="H29" s="284">
        <v>5</v>
      </c>
      <c r="I29" s="284">
        <v>0</v>
      </c>
      <c r="J29" s="284">
        <v>0</v>
      </c>
      <c r="K29" s="284">
        <v>0</v>
      </c>
      <c r="L29" s="284">
        <v>0</v>
      </c>
      <c r="M29" s="284">
        <v>1</v>
      </c>
      <c r="N29" s="284">
        <v>0</v>
      </c>
      <c r="O29" s="284">
        <v>0</v>
      </c>
      <c r="P29" s="284">
        <v>0</v>
      </c>
      <c r="Q29" s="284">
        <v>0</v>
      </c>
      <c r="R29" s="284">
        <v>30</v>
      </c>
      <c r="S29" s="284">
        <v>13</v>
      </c>
      <c r="T29" s="284">
        <v>35</v>
      </c>
    </row>
    <row r="30" spans="1:41">
      <c r="A30" s="1288" t="s">
        <v>57</v>
      </c>
      <c r="B30" s="1288"/>
      <c r="C30" s="24">
        <v>321</v>
      </c>
      <c r="D30" s="24">
        <v>8</v>
      </c>
      <c r="E30" s="24">
        <v>77</v>
      </c>
      <c r="F30" s="24">
        <v>16</v>
      </c>
      <c r="G30" s="24">
        <v>59</v>
      </c>
      <c r="H30" s="24">
        <v>74</v>
      </c>
      <c r="I30" s="24">
        <f>I10+I17+I24+I29</f>
        <v>20</v>
      </c>
      <c r="J30" s="24">
        <v>24</v>
      </c>
      <c r="K30" s="24">
        <f>K10+K17+K24+K29</f>
        <v>6</v>
      </c>
      <c r="L30" s="24">
        <f>L10+L17+L24+L29</f>
        <v>4</v>
      </c>
      <c r="M30" s="24">
        <f>M10+M17+M24+M29</f>
        <v>7</v>
      </c>
      <c r="N30" s="24">
        <f>N10+N17+N24+N29</f>
        <v>0</v>
      </c>
      <c r="O30" s="24">
        <f>O10+O17+O24+O29</f>
        <v>24</v>
      </c>
      <c r="P30" s="24">
        <v>37</v>
      </c>
      <c r="Q30" s="24">
        <v>99</v>
      </c>
      <c r="R30" s="24">
        <v>237</v>
      </c>
      <c r="S30" s="24">
        <v>613</v>
      </c>
      <c r="T30" s="24">
        <v>400</v>
      </c>
      <c r="AJ30" s="252"/>
      <c r="AK30" s="252"/>
      <c r="AL30" s="252"/>
      <c r="AM30" s="252"/>
      <c r="AN30" s="252"/>
      <c r="AO30" s="252"/>
    </row>
    <row r="31" spans="1:41">
      <c r="A31" s="174"/>
      <c r="B31" s="174"/>
      <c r="C31" s="174"/>
      <c r="D31" s="174"/>
      <c r="E31" s="174"/>
      <c r="F31" s="174"/>
      <c r="G31" s="174"/>
      <c r="H31" s="174"/>
      <c r="I31" s="174"/>
      <c r="J31" s="174"/>
      <c r="K31" s="174"/>
      <c r="L31" s="174"/>
      <c r="M31" s="174"/>
      <c r="N31" s="174"/>
      <c r="O31" s="174"/>
      <c r="P31" s="174"/>
      <c r="Q31" s="174"/>
      <c r="R31" s="174"/>
      <c r="S31" s="174"/>
      <c r="T31" s="174"/>
      <c r="AJ31" s="252"/>
      <c r="AK31" s="252"/>
      <c r="AL31" s="252"/>
      <c r="AM31" s="252"/>
      <c r="AN31" s="252"/>
      <c r="AO31" s="252"/>
    </row>
    <row r="32" spans="1:41">
      <c r="C32" s="2"/>
      <c r="D32" s="2"/>
      <c r="E32" s="2"/>
      <c r="F32" s="2"/>
      <c r="G32" s="2"/>
      <c r="H32" s="2"/>
      <c r="I32" s="2"/>
      <c r="J32" s="2"/>
      <c r="K32" s="2"/>
      <c r="L32" s="2"/>
      <c r="M32" s="2"/>
      <c r="N32" s="2"/>
      <c r="O32" s="2"/>
      <c r="P32" s="2"/>
      <c r="Q32" s="2"/>
      <c r="R32" s="2"/>
      <c r="S32" s="2"/>
      <c r="T32" s="2"/>
      <c r="X32" s="854" t="s">
        <v>1539</v>
      </c>
      <c r="Y32" s="854" t="s">
        <v>1540</v>
      </c>
      <c r="AJ32" s="252"/>
      <c r="AK32" s="252"/>
      <c r="AL32" s="252"/>
      <c r="AM32" s="252"/>
      <c r="AN32" s="252"/>
      <c r="AO32" s="252"/>
    </row>
    <row r="33" spans="2:44">
      <c r="X33" s="854">
        <v>613</v>
      </c>
      <c r="Y33" s="854">
        <v>400</v>
      </c>
    </row>
    <row r="34" spans="2:44">
      <c r="B34" s="2"/>
      <c r="C34" s="2" t="s">
        <v>1523</v>
      </c>
      <c r="D34" s="2" t="s">
        <v>1524</v>
      </c>
      <c r="E34" s="2" t="s">
        <v>1525</v>
      </c>
      <c r="F34" s="2" t="s">
        <v>1526</v>
      </c>
      <c r="G34" s="2" t="s">
        <v>1527</v>
      </c>
      <c r="H34" s="2" t="s">
        <v>1528</v>
      </c>
      <c r="I34" s="2" t="s">
        <v>1529</v>
      </c>
      <c r="J34" s="2" t="s">
        <v>1530</v>
      </c>
      <c r="K34" s="2" t="s">
        <v>1531</v>
      </c>
      <c r="L34" s="2" t="s">
        <v>1532</v>
      </c>
      <c r="M34" s="2" t="s">
        <v>1533</v>
      </c>
      <c r="N34" s="2" t="s">
        <v>1534</v>
      </c>
      <c r="O34" s="2" t="s">
        <v>1535</v>
      </c>
      <c r="P34" s="2" t="s">
        <v>1536</v>
      </c>
      <c r="Q34" s="2" t="s">
        <v>1537</v>
      </c>
      <c r="R34" s="2" t="s">
        <v>1538</v>
      </c>
      <c r="S34" s="2" t="s">
        <v>1539</v>
      </c>
      <c r="T34" s="2" t="s">
        <v>1540</v>
      </c>
    </row>
    <row r="35" spans="2:44">
      <c r="B35" s="2" t="s">
        <v>166</v>
      </c>
      <c r="C35" s="2">
        <v>201</v>
      </c>
      <c r="D35" s="2">
        <v>2</v>
      </c>
      <c r="E35" s="2">
        <v>35</v>
      </c>
      <c r="F35" s="2">
        <v>2</v>
      </c>
      <c r="G35" s="2">
        <v>39</v>
      </c>
      <c r="H35" s="2">
        <v>30</v>
      </c>
      <c r="I35" s="2">
        <v>7</v>
      </c>
      <c r="J35" s="2">
        <v>0</v>
      </c>
      <c r="K35" s="2">
        <v>0</v>
      </c>
      <c r="L35" s="2">
        <v>0</v>
      </c>
      <c r="M35" s="2">
        <v>2</v>
      </c>
      <c r="N35" s="2">
        <v>0</v>
      </c>
      <c r="O35" s="2">
        <v>22</v>
      </c>
      <c r="P35" s="2">
        <v>12</v>
      </c>
      <c r="Q35" s="2">
        <v>62</v>
      </c>
      <c r="R35" s="2">
        <v>53</v>
      </c>
      <c r="S35" s="2">
        <v>368</v>
      </c>
      <c r="T35" s="2">
        <v>99</v>
      </c>
      <c r="AB35" s="252"/>
      <c r="AC35" s="252"/>
      <c r="AD35" s="252"/>
      <c r="AE35" s="252"/>
      <c r="AF35" s="252"/>
      <c r="AG35" s="252"/>
      <c r="AH35" s="252"/>
      <c r="AI35" s="252"/>
    </row>
    <row r="36" spans="2:44">
      <c r="B36" s="2" t="s">
        <v>226</v>
      </c>
      <c r="C36" s="128">
        <v>105</v>
      </c>
      <c r="D36" s="128">
        <v>4</v>
      </c>
      <c r="E36" s="128">
        <v>32</v>
      </c>
      <c r="F36" s="128">
        <v>6</v>
      </c>
      <c r="G36" s="128">
        <v>15</v>
      </c>
      <c r="H36" s="128">
        <v>25</v>
      </c>
      <c r="I36" s="128">
        <v>13</v>
      </c>
      <c r="J36" s="128">
        <v>18</v>
      </c>
      <c r="K36" s="128">
        <v>6</v>
      </c>
      <c r="L36" s="128">
        <v>4</v>
      </c>
      <c r="M36" s="128">
        <v>4</v>
      </c>
      <c r="N36" s="128">
        <v>0</v>
      </c>
      <c r="O36" s="128">
        <v>2</v>
      </c>
      <c r="P36" s="128">
        <v>15</v>
      </c>
      <c r="Q36" s="128">
        <v>32</v>
      </c>
      <c r="R36" s="128">
        <v>87</v>
      </c>
      <c r="S36" s="128">
        <v>209</v>
      </c>
      <c r="T36" s="129">
        <v>159</v>
      </c>
      <c r="AB36" s="252"/>
      <c r="AC36" s="252"/>
      <c r="AD36" s="252"/>
      <c r="AE36" s="252"/>
      <c r="AF36" s="252"/>
      <c r="AG36" s="252"/>
      <c r="AH36" s="252"/>
      <c r="AI36" s="252"/>
    </row>
    <row r="37" spans="2:44">
      <c r="B37" s="2" t="s">
        <v>167</v>
      </c>
      <c r="C37" s="2">
        <v>2</v>
      </c>
      <c r="D37" s="2">
        <v>0</v>
      </c>
      <c r="E37" s="2">
        <v>5</v>
      </c>
      <c r="F37" s="2">
        <v>5</v>
      </c>
      <c r="G37" s="2">
        <v>1</v>
      </c>
      <c r="H37" s="2">
        <v>3</v>
      </c>
      <c r="I37" s="2">
        <v>0</v>
      </c>
      <c r="J37" s="2">
        <v>1</v>
      </c>
      <c r="K37" s="2">
        <v>0</v>
      </c>
      <c r="L37" s="2">
        <v>0</v>
      </c>
      <c r="M37" s="2">
        <v>0</v>
      </c>
      <c r="N37" s="2">
        <v>0</v>
      </c>
      <c r="O37" s="2">
        <v>0</v>
      </c>
      <c r="P37" s="2">
        <v>0</v>
      </c>
      <c r="Q37" s="2">
        <v>1</v>
      </c>
      <c r="R37" s="2">
        <v>28</v>
      </c>
      <c r="S37" s="2">
        <v>9</v>
      </c>
      <c r="T37" s="2">
        <v>46</v>
      </c>
      <c r="AB37" s="252"/>
      <c r="AC37" s="252"/>
      <c r="AD37" s="252"/>
      <c r="AE37" s="252"/>
      <c r="AF37" s="252"/>
      <c r="AG37" s="252"/>
      <c r="AH37" s="252"/>
      <c r="AI37" s="252"/>
      <c r="AP37" s="252"/>
      <c r="AQ37" s="252"/>
      <c r="AR37" s="252"/>
    </row>
    <row r="38" spans="2:44">
      <c r="B38" s="386" t="s">
        <v>4588</v>
      </c>
      <c r="C38" s="386">
        <v>4</v>
      </c>
      <c r="D38" s="386">
        <v>2</v>
      </c>
      <c r="E38" s="386">
        <v>5</v>
      </c>
      <c r="F38" s="386">
        <v>3</v>
      </c>
      <c r="G38" s="386">
        <v>1</v>
      </c>
      <c r="H38" s="386">
        <v>11</v>
      </c>
      <c r="I38" s="386">
        <v>0</v>
      </c>
      <c r="J38" s="386">
        <v>5</v>
      </c>
      <c r="K38" s="386">
        <v>0</v>
      </c>
      <c r="L38" s="386">
        <v>0</v>
      </c>
      <c r="M38" s="386">
        <v>0</v>
      </c>
      <c r="N38" s="386">
        <v>0</v>
      </c>
      <c r="O38" s="386">
        <v>0</v>
      </c>
      <c r="P38" s="386">
        <v>9</v>
      </c>
      <c r="Q38" s="386">
        <v>4</v>
      </c>
      <c r="R38" s="386">
        <v>39</v>
      </c>
      <c r="S38" s="386">
        <v>14</v>
      </c>
      <c r="T38" s="386">
        <v>61</v>
      </c>
      <c r="AP38" s="252"/>
      <c r="AQ38" s="252"/>
      <c r="AR38" s="252"/>
    </row>
    <row r="39" spans="2:44">
      <c r="B39" s="2" t="s">
        <v>189</v>
      </c>
      <c r="C39" s="2">
        <v>9</v>
      </c>
      <c r="D39" s="2">
        <v>0</v>
      </c>
      <c r="E39" s="2">
        <v>0</v>
      </c>
      <c r="F39" s="2">
        <v>0</v>
      </c>
      <c r="G39" s="2">
        <v>3</v>
      </c>
      <c r="H39" s="2">
        <v>5</v>
      </c>
      <c r="I39" s="2">
        <v>0</v>
      </c>
      <c r="J39" s="2">
        <v>0</v>
      </c>
      <c r="K39" s="2">
        <v>0</v>
      </c>
      <c r="L39" s="2">
        <v>0</v>
      </c>
      <c r="M39" s="2">
        <v>1</v>
      </c>
      <c r="N39" s="2">
        <v>0</v>
      </c>
      <c r="O39" s="2">
        <v>0</v>
      </c>
      <c r="P39" s="2">
        <v>1</v>
      </c>
      <c r="Q39" s="2">
        <v>0</v>
      </c>
      <c r="R39" s="2">
        <v>30</v>
      </c>
      <c r="S39" s="2">
        <v>13</v>
      </c>
      <c r="T39" s="5">
        <v>35</v>
      </c>
      <c r="AP39" s="252"/>
      <c r="AQ39" s="252"/>
      <c r="AR39" s="252"/>
    </row>
    <row r="40" spans="2:44">
      <c r="B40" s="2" t="s">
        <v>188</v>
      </c>
      <c r="C40" s="2">
        <f>SUM(C35:C39)</f>
        <v>321</v>
      </c>
      <c r="D40" s="2">
        <f t="shared" ref="D40:R40" si="7">SUM(D35:D39)</f>
        <v>8</v>
      </c>
      <c r="E40" s="2">
        <f t="shared" si="7"/>
        <v>77</v>
      </c>
      <c r="F40" s="2">
        <f t="shared" si="7"/>
        <v>16</v>
      </c>
      <c r="G40" s="2">
        <f t="shared" si="7"/>
        <v>59</v>
      </c>
      <c r="H40" s="2">
        <f t="shared" si="7"/>
        <v>74</v>
      </c>
      <c r="I40" s="2">
        <f t="shared" si="7"/>
        <v>20</v>
      </c>
      <c r="J40" s="2">
        <f t="shared" si="7"/>
        <v>24</v>
      </c>
      <c r="K40" s="2">
        <f t="shared" si="7"/>
        <v>6</v>
      </c>
      <c r="L40" s="2">
        <f t="shared" si="7"/>
        <v>4</v>
      </c>
      <c r="M40" s="2">
        <f t="shared" si="7"/>
        <v>7</v>
      </c>
      <c r="N40" s="2">
        <f t="shared" si="7"/>
        <v>0</v>
      </c>
      <c r="O40" s="2">
        <f t="shared" si="7"/>
        <v>24</v>
      </c>
      <c r="P40" s="2">
        <f t="shared" si="7"/>
        <v>37</v>
      </c>
      <c r="Q40" s="2">
        <f t="shared" si="7"/>
        <v>99</v>
      </c>
      <c r="R40" s="2">
        <f t="shared" si="7"/>
        <v>237</v>
      </c>
      <c r="S40" s="2">
        <f>SUM(S35:S39)</f>
        <v>613</v>
      </c>
      <c r="T40" s="2">
        <v>400</v>
      </c>
    </row>
  </sheetData>
  <mergeCells count="17">
    <mergeCell ref="A2:T2"/>
    <mergeCell ref="A6:A10"/>
    <mergeCell ref="M4:N4"/>
    <mergeCell ref="I4:J4"/>
    <mergeCell ref="C4:D4"/>
    <mergeCell ref="E4:F4"/>
    <mergeCell ref="G4:H4"/>
    <mergeCell ref="O4:P4"/>
    <mergeCell ref="K4:L4"/>
    <mergeCell ref="C3:P3"/>
    <mergeCell ref="S3:T4"/>
    <mergeCell ref="Q3:R4"/>
    <mergeCell ref="A3:A5"/>
    <mergeCell ref="B3:B5"/>
    <mergeCell ref="A18:A24"/>
    <mergeCell ref="A30:B30"/>
    <mergeCell ref="A11:A1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V27"/>
  <sheetViews>
    <sheetView topLeftCell="A4" zoomScale="80" zoomScaleNormal="80" workbookViewId="0">
      <selection activeCell="A27" sqref="A27"/>
    </sheetView>
  </sheetViews>
  <sheetFormatPr defaultColWidth="9.109375" defaultRowHeight="13.8"/>
  <cols>
    <col min="1" max="1" width="15.88671875" style="1" customWidth="1"/>
    <col min="2" max="2" width="21.44140625" style="1" customWidth="1"/>
    <col min="3" max="3" width="10.33203125" style="1" bestFit="1" customWidth="1"/>
    <col min="4" max="4" width="11.6640625" style="1" customWidth="1"/>
    <col min="5" max="5" width="10.44140625" style="1" customWidth="1"/>
    <col min="6" max="6" width="10.33203125" style="1" bestFit="1" customWidth="1"/>
    <col min="7" max="7" width="10.109375" style="1" bestFit="1" customWidth="1"/>
    <col min="8" max="8" width="11.44140625" style="1" bestFit="1" customWidth="1"/>
    <col min="9" max="9" width="11.6640625" style="1" customWidth="1"/>
    <col min="10" max="10" width="10.33203125" style="1" bestFit="1" customWidth="1"/>
    <col min="11" max="11" width="10.44140625" style="1" bestFit="1" customWidth="1"/>
    <col min="12" max="16384" width="9.109375" style="1"/>
  </cols>
  <sheetData>
    <row r="3" spans="1:21" ht="29.25" customHeight="1">
      <c r="A3" s="1306" t="s">
        <v>5060</v>
      </c>
      <c r="B3" s="1290"/>
      <c r="C3" s="1290"/>
      <c r="D3" s="1290"/>
      <c r="E3" s="1290"/>
      <c r="F3" s="1290"/>
      <c r="G3" s="1290"/>
      <c r="H3" s="1290"/>
      <c r="I3" s="1290"/>
      <c r="J3" s="1290"/>
      <c r="K3" s="1290"/>
    </row>
    <row r="4" spans="1:21" ht="1.5" customHeight="1">
      <c r="A4" s="1261" t="s">
        <v>59</v>
      </c>
      <c r="B4" s="1307" t="s">
        <v>101</v>
      </c>
      <c r="C4" s="1309" t="s">
        <v>102</v>
      </c>
      <c r="D4" s="1309"/>
      <c r="E4" s="1309"/>
      <c r="F4" s="1309"/>
      <c r="G4" s="1309"/>
      <c r="H4" s="1309"/>
      <c r="I4" s="1309"/>
      <c r="J4" s="1309"/>
      <c r="K4" s="63"/>
    </row>
    <row r="5" spans="1:21" ht="108" customHeight="1">
      <c r="A5" s="1305"/>
      <c r="B5" s="1308"/>
      <c r="C5" s="64" t="s">
        <v>103</v>
      </c>
      <c r="D5" s="64" t="s">
        <v>104</v>
      </c>
      <c r="E5" s="64" t="s">
        <v>105</v>
      </c>
      <c r="F5" s="64" t="s">
        <v>106</v>
      </c>
      <c r="G5" s="64" t="s">
        <v>107</v>
      </c>
      <c r="H5" s="64" t="s">
        <v>108</v>
      </c>
      <c r="I5" s="64" t="s">
        <v>109</v>
      </c>
      <c r="J5" s="64" t="s">
        <v>110</v>
      </c>
      <c r="K5" s="65" t="s">
        <v>43</v>
      </c>
    </row>
    <row r="6" spans="1:21" ht="15">
      <c r="A6" s="1291" t="s">
        <v>291</v>
      </c>
      <c r="B6" s="153" t="s">
        <v>346</v>
      </c>
      <c r="C6" s="153">
        <v>0.95</v>
      </c>
      <c r="D6" s="153">
        <v>0.93</v>
      </c>
      <c r="E6" s="153">
        <v>0.97</v>
      </c>
      <c r="F6" s="153">
        <v>0.96</v>
      </c>
      <c r="G6" s="153">
        <v>0.93</v>
      </c>
      <c r="H6" s="153">
        <v>1</v>
      </c>
      <c r="I6" s="153">
        <v>0.96</v>
      </c>
      <c r="J6" s="153">
        <v>0.97</v>
      </c>
      <c r="K6" s="516">
        <f>(C6+D6+E6+F6+G6+H6+I6+J6)/8</f>
        <v>0.95874999999999988</v>
      </c>
    </row>
    <row r="7" spans="1:21" ht="15" customHeight="1">
      <c r="A7" s="1291"/>
      <c r="B7" s="153" t="s">
        <v>181</v>
      </c>
      <c r="C7" s="153">
        <v>0.88900000000000001</v>
      </c>
      <c r="D7" s="153">
        <v>0.92459999999999998</v>
      </c>
      <c r="E7" s="153">
        <v>0.82440000000000002</v>
      </c>
      <c r="F7" s="153">
        <v>0.87360000000000004</v>
      </c>
      <c r="G7" s="153">
        <v>0.85299999999999998</v>
      </c>
      <c r="H7" s="153">
        <v>0.98680000000000001</v>
      </c>
      <c r="I7" s="153">
        <v>0.98899999999999999</v>
      </c>
      <c r="J7" s="153">
        <v>0.97560000000000002</v>
      </c>
      <c r="K7" s="516">
        <f>(C7+D7+E7+F7+G7+H7+I7+J7)/8</f>
        <v>0.91449999999999998</v>
      </c>
    </row>
    <row r="8" spans="1:21" ht="15">
      <c r="A8" s="1291"/>
      <c r="B8" s="153" t="s">
        <v>43</v>
      </c>
      <c r="C8" s="153">
        <v>0.98799999999999999</v>
      </c>
      <c r="D8" s="153">
        <v>0.98799999999999999</v>
      </c>
      <c r="E8" s="153">
        <v>0.98399999999999999</v>
      </c>
      <c r="F8" s="153">
        <v>0.98699999999999999</v>
      </c>
      <c r="G8" s="153">
        <v>0.995</v>
      </c>
      <c r="H8" s="153">
        <v>0.99099999999999999</v>
      </c>
      <c r="I8" s="153">
        <v>0.98799999999999999</v>
      </c>
      <c r="J8" s="153">
        <v>0.996</v>
      </c>
      <c r="K8" s="516">
        <f>(C8+D8+E8+F8+G8+H8+I8+J8)/8</f>
        <v>0.98962499999999998</v>
      </c>
    </row>
    <row r="9" spans="1:21" ht="15">
      <c r="A9" s="1291"/>
      <c r="B9" s="153" t="s">
        <v>9</v>
      </c>
      <c r="C9" s="153">
        <v>0.88570000000000004</v>
      </c>
      <c r="D9" s="153">
        <v>0.97099999999999997</v>
      </c>
      <c r="E9" s="153">
        <v>1</v>
      </c>
      <c r="F9" s="153">
        <v>0.94199999999999995</v>
      </c>
      <c r="G9" s="153">
        <v>0.91400000000000003</v>
      </c>
      <c r="H9" s="153">
        <v>0.94199999999999995</v>
      </c>
      <c r="I9" s="153">
        <v>0.97099999999999997</v>
      </c>
      <c r="J9" s="153">
        <v>0.97099999999999997</v>
      </c>
      <c r="K9" s="516">
        <f>(C9+D9+E9+F9+G9+H9+I9+J9)/8</f>
        <v>0.94958750000000003</v>
      </c>
    </row>
    <row r="10" spans="1:21" ht="15">
      <c r="A10" s="1289" t="s">
        <v>225</v>
      </c>
      <c r="B10" s="127" t="s">
        <v>56</v>
      </c>
      <c r="C10" s="943">
        <v>0.86450000000000005</v>
      </c>
      <c r="D10" s="944">
        <v>0.8347</v>
      </c>
      <c r="E10" s="944">
        <v>0.88600000000000001</v>
      </c>
      <c r="F10" s="944">
        <v>0.83309999999999995</v>
      </c>
      <c r="G10" s="944">
        <v>0.8165</v>
      </c>
      <c r="H10" s="944">
        <v>0.82640000000000002</v>
      </c>
      <c r="I10" s="944">
        <v>0.90249999999999997</v>
      </c>
      <c r="J10" s="944">
        <v>0.84299999999999997</v>
      </c>
      <c r="K10" s="945">
        <f t="shared" ref="K10:K15" si="0">AVERAGE(C10:J10)</f>
        <v>0.85083749999999991</v>
      </c>
    </row>
    <row r="11" spans="1:21" ht="15">
      <c r="A11" s="1310"/>
      <c r="B11" s="127" t="s">
        <v>111</v>
      </c>
      <c r="C11" s="946">
        <v>0.90159999999999996</v>
      </c>
      <c r="D11" s="945">
        <v>0.89959999999999996</v>
      </c>
      <c r="E11" s="945">
        <v>0.91139999999999999</v>
      </c>
      <c r="F11" s="945">
        <v>0.87670000000000003</v>
      </c>
      <c r="G11" s="945">
        <v>0.88160000000000005</v>
      </c>
      <c r="H11" s="945">
        <v>0.92169999999999996</v>
      </c>
      <c r="I11" s="945">
        <v>0.95220000000000005</v>
      </c>
      <c r="J11" s="945">
        <v>0.92310000000000003</v>
      </c>
      <c r="K11" s="945">
        <f t="shared" si="0"/>
        <v>0.9084875</v>
      </c>
    </row>
    <row r="12" spans="1:21" ht="15">
      <c r="A12" s="1310"/>
      <c r="B12" s="127" t="s">
        <v>67</v>
      </c>
      <c r="C12" s="945">
        <v>0.95599999999999996</v>
      </c>
      <c r="D12" s="945">
        <v>0.95299999999999996</v>
      </c>
      <c r="E12" s="945">
        <v>0.94079999999999997</v>
      </c>
      <c r="F12" s="945">
        <v>0.91520000000000001</v>
      </c>
      <c r="G12" s="945">
        <v>0.92879999999999996</v>
      </c>
      <c r="H12" s="945">
        <v>0.93479999999999996</v>
      </c>
      <c r="I12" s="945">
        <v>0.94850000000000001</v>
      </c>
      <c r="J12" s="945">
        <v>0.95920000000000005</v>
      </c>
      <c r="K12" s="945">
        <f t="shared" si="0"/>
        <v>0.94203749999999997</v>
      </c>
    </row>
    <row r="13" spans="1:21" ht="16.5" customHeight="1">
      <c r="A13" s="1310"/>
      <c r="B13" s="127" t="s">
        <v>54</v>
      </c>
      <c r="C13" s="945">
        <v>0.95820000000000005</v>
      </c>
      <c r="D13" s="945">
        <v>0.95909999999999995</v>
      </c>
      <c r="E13" s="945">
        <v>0.95109999999999995</v>
      </c>
      <c r="F13" s="945">
        <v>0.93420000000000003</v>
      </c>
      <c r="G13" s="945">
        <v>0.93240000000000001</v>
      </c>
      <c r="H13" s="945">
        <v>0.94840000000000002</v>
      </c>
      <c r="I13" s="945">
        <v>0.9778</v>
      </c>
      <c r="J13" s="945">
        <v>0.94220000000000004</v>
      </c>
      <c r="K13" s="945">
        <f t="shared" si="0"/>
        <v>0.95042500000000008</v>
      </c>
    </row>
    <row r="14" spans="1:21" ht="15">
      <c r="A14" s="1310"/>
      <c r="B14" s="127" t="s">
        <v>100</v>
      </c>
      <c r="C14" s="945">
        <v>0.94</v>
      </c>
      <c r="D14" s="945">
        <v>0.93</v>
      </c>
      <c r="E14" s="945">
        <v>0.96</v>
      </c>
      <c r="F14" s="945">
        <v>0.85</v>
      </c>
      <c r="G14" s="945">
        <v>0.94</v>
      </c>
      <c r="H14" s="945">
        <v>0.96</v>
      </c>
      <c r="I14" s="945">
        <v>0.98</v>
      </c>
      <c r="J14" s="945">
        <v>0.94</v>
      </c>
      <c r="K14" s="945">
        <f t="shared" si="0"/>
        <v>0.9375</v>
      </c>
    </row>
    <row r="15" spans="1:21" ht="15">
      <c r="A15" s="1310"/>
      <c r="B15" s="127" t="s">
        <v>62</v>
      </c>
      <c r="C15" s="947">
        <v>0.95150000000000001</v>
      </c>
      <c r="D15" s="947">
        <v>0.95620000000000005</v>
      </c>
      <c r="E15" s="947">
        <v>0.96209999999999996</v>
      </c>
      <c r="F15" s="947">
        <v>0.95269999999999999</v>
      </c>
      <c r="G15" s="947">
        <v>0.94669999999999999</v>
      </c>
      <c r="H15" s="947">
        <v>0.97899999999999998</v>
      </c>
      <c r="I15" s="947">
        <v>0.98460000000000003</v>
      </c>
      <c r="J15" s="947">
        <v>0.99639999999999995</v>
      </c>
      <c r="K15" s="945">
        <f t="shared" si="0"/>
        <v>0.96615000000000006</v>
      </c>
    </row>
    <row r="16" spans="1:21" ht="15">
      <c r="A16" s="1304" t="s">
        <v>258</v>
      </c>
      <c r="B16" s="253" t="s">
        <v>48</v>
      </c>
      <c r="C16" s="948">
        <v>0.94</v>
      </c>
      <c r="D16" s="948">
        <v>0.97</v>
      </c>
      <c r="E16" s="948">
        <v>0.96</v>
      </c>
      <c r="F16" s="948">
        <v>0.95</v>
      </c>
      <c r="G16" s="948">
        <v>0.95</v>
      </c>
      <c r="H16" s="948">
        <v>0.96</v>
      </c>
      <c r="I16" s="948">
        <v>0.96</v>
      </c>
      <c r="J16" s="948">
        <v>0.98</v>
      </c>
      <c r="K16" s="948">
        <v>0.95750000000000002</v>
      </c>
      <c r="M16" s="175"/>
      <c r="N16" s="175"/>
      <c r="O16" s="175"/>
      <c r="P16" s="175"/>
      <c r="Q16" s="175"/>
      <c r="R16" s="175"/>
      <c r="S16" s="175"/>
      <c r="T16" s="175"/>
      <c r="U16" s="175"/>
    </row>
    <row r="17" spans="1:22" ht="15.6" thickBot="1">
      <c r="A17" s="1304"/>
      <c r="B17" s="253" t="s">
        <v>49</v>
      </c>
      <c r="C17" s="949">
        <v>0.82</v>
      </c>
      <c r="D17" s="949">
        <v>0.85</v>
      </c>
      <c r="E17" s="950">
        <v>0.87</v>
      </c>
      <c r="F17" s="949">
        <v>0.85</v>
      </c>
      <c r="G17" s="949">
        <v>0.82</v>
      </c>
      <c r="H17" s="950">
        <v>0.87</v>
      </c>
      <c r="I17" s="950">
        <v>0.89</v>
      </c>
      <c r="J17" s="950">
        <v>0.91</v>
      </c>
      <c r="K17" s="950">
        <v>0.86</v>
      </c>
      <c r="M17" s="176"/>
      <c r="N17" s="175"/>
      <c r="O17" s="175"/>
      <c r="P17" s="176"/>
      <c r="Q17" s="176"/>
      <c r="R17" s="176"/>
      <c r="S17" s="176"/>
      <c r="T17" s="175"/>
      <c r="U17" s="175"/>
    </row>
    <row r="18" spans="1:22" ht="30">
      <c r="A18" s="1304"/>
      <c r="B18" s="253" t="s">
        <v>50</v>
      </c>
      <c r="C18" s="950">
        <v>0.93</v>
      </c>
      <c r="D18" s="950">
        <v>0.93</v>
      </c>
      <c r="E18" s="950">
        <v>0.89</v>
      </c>
      <c r="F18" s="950">
        <v>0.92</v>
      </c>
      <c r="G18" s="950">
        <v>0.94</v>
      </c>
      <c r="H18" s="950">
        <v>0.91</v>
      </c>
      <c r="I18" s="950">
        <v>0.92</v>
      </c>
      <c r="J18" s="950">
        <v>0.94</v>
      </c>
      <c r="K18" s="950">
        <v>0.92249999999999999</v>
      </c>
      <c r="M18" s="177"/>
      <c r="N18" s="177"/>
      <c r="O18" s="177"/>
      <c r="P18" s="177"/>
      <c r="Q18" s="177"/>
      <c r="R18" s="177"/>
      <c r="S18" s="177"/>
      <c r="T18" s="177"/>
      <c r="U18" s="177"/>
      <c r="V18" s="177"/>
    </row>
    <row r="19" spans="1:22" ht="15.6" thickBot="1">
      <c r="A19" s="1304"/>
      <c r="B19" s="253" t="s">
        <v>51</v>
      </c>
      <c r="C19" s="950">
        <v>0.92</v>
      </c>
      <c r="D19" s="950">
        <v>0.91</v>
      </c>
      <c r="E19" s="950">
        <v>0.89</v>
      </c>
      <c r="F19" s="950">
        <v>0.9</v>
      </c>
      <c r="G19" s="950">
        <v>0.9</v>
      </c>
      <c r="H19" s="949">
        <v>0.85</v>
      </c>
      <c r="I19" s="950">
        <v>0.93</v>
      </c>
      <c r="J19" s="950">
        <v>0.95</v>
      </c>
      <c r="K19" s="950">
        <v>0.90625</v>
      </c>
      <c r="M19" s="178"/>
      <c r="N19" s="178"/>
      <c r="O19" s="178"/>
      <c r="P19" s="178"/>
      <c r="Q19" s="178"/>
      <c r="R19" s="178"/>
      <c r="S19" s="178"/>
      <c r="T19" s="178"/>
      <c r="U19" s="175"/>
    </row>
    <row r="20" spans="1:22" ht="15">
      <c r="A20" s="1304"/>
      <c r="B20" s="253" t="s">
        <v>52</v>
      </c>
      <c r="C20" s="950">
        <v>0.87</v>
      </c>
      <c r="D20" s="950">
        <v>0.9</v>
      </c>
      <c r="E20" s="950">
        <v>0.89</v>
      </c>
      <c r="F20" s="950">
        <v>0.89</v>
      </c>
      <c r="G20" s="950">
        <v>0.91</v>
      </c>
      <c r="H20" s="950">
        <v>0.9</v>
      </c>
      <c r="I20" s="950">
        <v>0.92</v>
      </c>
      <c r="J20" s="950">
        <v>0.93</v>
      </c>
      <c r="K20" s="950">
        <v>0.90125</v>
      </c>
      <c r="M20" s="179"/>
      <c r="N20" s="179"/>
      <c r="O20" s="178"/>
      <c r="P20" s="178"/>
      <c r="Q20" s="178"/>
      <c r="R20" s="178"/>
      <c r="S20" s="178"/>
      <c r="T20" s="178"/>
      <c r="U20" s="178"/>
    </row>
    <row r="21" spans="1:22" ht="30" customHeight="1">
      <c r="A21" s="1304"/>
      <c r="B21" s="253" t="s">
        <v>53</v>
      </c>
      <c r="C21" s="950">
        <v>0.99</v>
      </c>
      <c r="D21" s="950">
        <v>0.99</v>
      </c>
      <c r="E21" s="950">
        <v>0.99</v>
      </c>
      <c r="F21" s="950">
        <v>0.99</v>
      </c>
      <c r="G21" s="950">
        <v>0.99</v>
      </c>
      <c r="H21" s="950">
        <v>0.99</v>
      </c>
      <c r="I21" s="950">
        <v>0.99</v>
      </c>
      <c r="J21" s="950">
        <v>0.98</v>
      </c>
      <c r="K21" s="950">
        <v>0.99</v>
      </c>
      <c r="M21" s="180"/>
      <c r="N21" s="180"/>
      <c r="O21" s="180"/>
      <c r="P21" s="180"/>
    </row>
    <row r="22" spans="1:22" ht="30" customHeight="1">
      <c r="A22" s="517" t="s">
        <v>4563</v>
      </c>
      <c r="B22" s="518" t="s">
        <v>4564</v>
      </c>
      <c r="C22" s="951">
        <v>0.88600000000000001</v>
      </c>
      <c r="D22" s="951">
        <v>0.93489999999999995</v>
      </c>
      <c r="E22" s="951">
        <v>0.92249999999999999</v>
      </c>
      <c r="F22" s="951">
        <v>0.93720000000000003</v>
      </c>
      <c r="G22" s="951">
        <v>0.9012</v>
      </c>
      <c r="H22" s="951">
        <v>0.93920000000000003</v>
      </c>
      <c r="I22" s="951">
        <v>0.94189999999999996</v>
      </c>
      <c r="J22" s="951">
        <v>0.94650000000000001</v>
      </c>
      <c r="K22" s="951">
        <f>AVERAGE(C22:J22)</f>
        <v>0.92617500000000019</v>
      </c>
      <c r="M22" s="180"/>
      <c r="N22" s="180"/>
      <c r="O22" s="180"/>
      <c r="P22" s="180"/>
      <c r="Q22" s="180"/>
      <c r="R22" s="180"/>
      <c r="S22" s="180"/>
      <c r="T22" s="180"/>
      <c r="U22" s="180"/>
    </row>
    <row r="23" spans="1:22">
      <c r="A23" s="365" t="s">
        <v>189</v>
      </c>
      <c r="B23" s="364" t="s">
        <v>189</v>
      </c>
      <c r="C23" s="254">
        <v>1</v>
      </c>
      <c r="D23" s="254">
        <v>1</v>
      </c>
      <c r="E23" s="254">
        <v>1</v>
      </c>
      <c r="F23" s="254">
        <v>1</v>
      </c>
      <c r="G23" s="254">
        <v>1</v>
      </c>
      <c r="H23" s="254">
        <v>1</v>
      </c>
      <c r="I23" s="254">
        <v>1</v>
      </c>
      <c r="J23" s="254">
        <v>1</v>
      </c>
      <c r="K23" s="254">
        <v>1</v>
      </c>
    </row>
    <row r="24" spans="1:22" ht="14.4" thickBot="1"/>
    <row r="25" spans="1:22" ht="14.4" thickBot="1">
      <c r="B25" s="42" t="s">
        <v>112</v>
      </c>
      <c r="C25" s="43" t="s">
        <v>113</v>
      </c>
      <c r="D25" s="43" t="s">
        <v>114</v>
      </c>
      <c r="E25" s="43" t="s">
        <v>115</v>
      </c>
      <c r="F25" s="43" t="s">
        <v>116</v>
      </c>
    </row>
    <row r="26" spans="1:22" ht="14.4" thickBot="1">
      <c r="B26" s="44" t="s">
        <v>93</v>
      </c>
      <c r="C26" s="45" t="s">
        <v>93</v>
      </c>
      <c r="D26" s="46"/>
      <c r="E26" s="47"/>
      <c r="F26" s="48"/>
    </row>
    <row r="27" spans="1:22" ht="28.2" thickBot="1">
      <c r="B27" s="49" t="s">
        <v>117</v>
      </c>
      <c r="C27" s="50" t="s">
        <v>118</v>
      </c>
      <c r="D27" s="50" t="s">
        <v>119</v>
      </c>
      <c r="E27" s="50" t="s">
        <v>120</v>
      </c>
      <c r="F27" s="50" t="s">
        <v>121</v>
      </c>
    </row>
  </sheetData>
  <mergeCells count="7">
    <mergeCell ref="A16:A21"/>
    <mergeCell ref="A4:A5"/>
    <mergeCell ref="A3:K3"/>
    <mergeCell ref="B4:B5"/>
    <mergeCell ref="C4:J4"/>
    <mergeCell ref="A6:A9"/>
    <mergeCell ref="A10:A1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Q24"/>
  <sheetViews>
    <sheetView zoomScale="80" zoomScaleNormal="80" workbookViewId="0">
      <selection activeCell="N23" sqref="N23"/>
    </sheetView>
  </sheetViews>
  <sheetFormatPr defaultColWidth="9.109375" defaultRowHeight="13.8"/>
  <cols>
    <col min="1" max="1" width="9.109375" style="1"/>
    <col min="2" max="2" width="20.6640625" style="1" customWidth="1"/>
    <col min="3" max="3" width="22.33203125" style="1" customWidth="1"/>
    <col min="4" max="4" width="9.109375" style="1" customWidth="1"/>
    <col min="5" max="5" width="8.109375" style="1" customWidth="1"/>
    <col min="6" max="6" width="8.6640625" style="1" customWidth="1"/>
    <col min="7" max="7" width="9" style="1" customWidth="1"/>
    <col min="8" max="8" width="9.109375" style="1"/>
    <col min="9" max="9" width="8.6640625" style="1" customWidth="1"/>
    <col min="10" max="11" width="7" style="1" customWidth="1"/>
    <col min="12" max="12" width="8.44140625" style="1" customWidth="1"/>
    <col min="13" max="13" width="9.109375" style="1" customWidth="1"/>
    <col min="14" max="14" width="8.6640625" style="1" customWidth="1"/>
    <col min="15" max="15" width="9.88671875" style="1" customWidth="1"/>
    <col min="16" max="16384" width="9.109375" style="1"/>
  </cols>
  <sheetData>
    <row r="3" spans="2:17" ht="33" customHeight="1">
      <c r="B3" s="1315" t="s">
        <v>5061</v>
      </c>
      <c r="C3" s="1316"/>
      <c r="D3" s="1316"/>
      <c r="E3" s="1316"/>
      <c r="F3" s="1316"/>
      <c r="G3" s="1316"/>
      <c r="H3" s="1316"/>
      <c r="I3" s="1316"/>
      <c r="J3" s="1316"/>
      <c r="K3" s="1316"/>
      <c r="L3" s="1316"/>
      <c r="M3" s="1316"/>
      <c r="N3" s="1316"/>
      <c r="O3" s="1316"/>
      <c r="P3" s="1316"/>
    </row>
    <row r="4" spans="2:17" ht="15" customHeight="1">
      <c r="B4" s="1311" t="s">
        <v>59</v>
      </c>
      <c r="C4" s="1243" t="s">
        <v>58</v>
      </c>
      <c r="D4" s="1293" t="s">
        <v>126</v>
      </c>
      <c r="E4" s="1294"/>
      <c r="F4" s="1294"/>
      <c r="G4" s="1294"/>
      <c r="H4" s="1294"/>
      <c r="I4" s="1294"/>
      <c r="J4" s="1294"/>
      <c r="K4" s="1294"/>
      <c r="L4" s="1243" t="s">
        <v>122</v>
      </c>
      <c r="M4" s="1243"/>
      <c r="N4" s="1243"/>
      <c r="O4" s="1243"/>
      <c r="P4" s="1243"/>
      <c r="Q4" s="66"/>
    </row>
    <row r="5" spans="2:17" ht="28.5" customHeight="1">
      <c r="B5" s="1311"/>
      <c r="C5" s="1243"/>
      <c r="D5" s="1243" t="s">
        <v>36</v>
      </c>
      <c r="E5" s="1243"/>
      <c r="F5" s="1243" t="s">
        <v>37</v>
      </c>
      <c r="G5" s="1243"/>
      <c r="H5" s="1243" t="s">
        <v>63</v>
      </c>
      <c r="I5" s="1243"/>
      <c r="J5" s="1243" t="s">
        <v>123</v>
      </c>
      <c r="K5" s="1243"/>
      <c r="L5" s="1317" t="s">
        <v>36</v>
      </c>
      <c r="M5" s="1317" t="s">
        <v>37</v>
      </c>
      <c r="N5" s="1317" t="s">
        <v>63</v>
      </c>
      <c r="O5" s="1317" t="s">
        <v>123</v>
      </c>
      <c r="P5" s="1317" t="s">
        <v>70</v>
      </c>
    </row>
    <row r="6" spans="2:17">
      <c r="B6" s="1311"/>
      <c r="C6" s="1243"/>
      <c r="D6" s="29" t="s">
        <v>124</v>
      </c>
      <c r="E6" s="29" t="s">
        <v>125</v>
      </c>
      <c r="F6" s="29" t="s">
        <v>124</v>
      </c>
      <c r="G6" s="29" t="s">
        <v>125</v>
      </c>
      <c r="H6" s="29" t="s">
        <v>124</v>
      </c>
      <c r="I6" s="29" t="s">
        <v>125</v>
      </c>
      <c r="J6" s="29" t="s">
        <v>124</v>
      </c>
      <c r="K6" s="29" t="s">
        <v>125</v>
      </c>
      <c r="L6" s="1318"/>
      <c r="M6" s="1318"/>
      <c r="N6" s="1318"/>
      <c r="O6" s="1318"/>
      <c r="P6" s="1318"/>
    </row>
    <row r="7" spans="2:17" ht="16.5" customHeight="1">
      <c r="B7" s="1291" t="s">
        <v>292</v>
      </c>
      <c r="C7" s="3" t="s">
        <v>346</v>
      </c>
      <c r="D7" s="93">
        <v>230.923</v>
      </c>
      <c r="E7" s="93">
        <v>230.923</v>
      </c>
      <c r="F7" s="93">
        <v>84.825000000000003</v>
      </c>
      <c r="G7" s="93">
        <v>204.72499999999999</v>
      </c>
      <c r="H7" s="93">
        <v>61.371000000000002</v>
      </c>
      <c r="I7" s="93">
        <v>126.996</v>
      </c>
      <c r="J7" s="93" t="s">
        <v>345</v>
      </c>
      <c r="K7" s="93" t="s">
        <v>345</v>
      </c>
      <c r="L7" s="93">
        <v>230.923</v>
      </c>
      <c r="M7" s="93">
        <v>129.18700000000001</v>
      </c>
      <c r="N7" s="93">
        <v>88.370999999999995</v>
      </c>
      <c r="O7" s="93" t="s">
        <v>345</v>
      </c>
      <c r="P7" s="93" t="s">
        <v>345</v>
      </c>
    </row>
    <row r="8" spans="2:17">
      <c r="B8" s="1291"/>
      <c r="C8" s="16" t="s">
        <v>181</v>
      </c>
      <c r="D8" s="93">
        <v>166.5</v>
      </c>
      <c r="E8" s="93">
        <v>574.173</v>
      </c>
      <c r="F8" s="93">
        <v>69.2</v>
      </c>
      <c r="G8" s="93">
        <v>203.15</v>
      </c>
      <c r="H8" s="93">
        <v>54.6</v>
      </c>
      <c r="I8" s="93">
        <v>205.1</v>
      </c>
      <c r="J8" s="93" t="s">
        <v>345</v>
      </c>
      <c r="K8" s="93" t="s">
        <v>345</v>
      </c>
      <c r="L8" s="93">
        <v>370.33600000000001</v>
      </c>
      <c r="M8" s="93">
        <v>145.066</v>
      </c>
      <c r="N8" s="93">
        <v>114.508</v>
      </c>
      <c r="O8" s="93" t="s">
        <v>345</v>
      </c>
      <c r="P8" s="93" t="s">
        <v>345</v>
      </c>
    </row>
    <row r="9" spans="2:17">
      <c r="B9" s="1291"/>
      <c r="C9" s="16" t="s">
        <v>43</v>
      </c>
      <c r="D9" s="93">
        <v>315.66000000000003</v>
      </c>
      <c r="E9" s="93">
        <v>315.66000000000003</v>
      </c>
      <c r="F9" s="93">
        <v>89.4</v>
      </c>
      <c r="G9" s="93">
        <v>181.24799999999999</v>
      </c>
      <c r="H9" s="93">
        <v>68.099999999999994</v>
      </c>
      <c r="I9" s="93">
        <v>205.48400000000001</v>
      </c>
      <c r="J9" s="93">
        <v>60.4</v>
      </c>
      <c r="K9" s="93">
        <v>60.4</v>
      </c>
      <c r="L9" s="93">
        <v>315.66000000000003</v>
      </c>
      <c r="M9" s="93">
        <v>149.45099999999999</v>
      </c>
      <c r="N9" s="93">
        <v>115.116</v>
      </c>
      <c r="O9" s="93">
        <v>60.4</v>
      </c>
      <c r="P9" s="93" t="s">
        <v>345</v>
      </c>
    </row>
    <row r="10" spans="2:17">
      <c r="B10" s="1291"/>
      <c r="C10" s="3" t="s">
        <v>9</v>
      </c>
      <c r="D10" s="93">
        <v>118.3</v>
      </c>
      <c r="E10" s="93">
        <v>118.3</v>
      </c>
      <c r="F10" s="93">
        <v>304.923</v>
      </c>
      <c r="G10" s="93">
        <v>304.923</v>
      </c>
      <c r="H10" s="93">
        <v>40.86</v>
      </c>
      <c r="I10" s="93">
        <v>236.69200000000001</v>
      </c>
      <c r="J10" s="93"/>
      <c r="K10" s="93"/>
      <c r="L10" s="93">
        <v>118.3</v>
      </c>
      <c r="M10" s="93">
        <v>304.923</v>
      </c>
      <c r="N10" s="93">
        <v>148.7148</v>
      </c>
      <c r="O10" s="93" t="s">
        <v>345</v>
      </c>
      <c r="P10" s="93" t="s">
        <v>345</v>
      </c>
    </row>
    <row r="11" spans="2:17">
      <c r="B11" s="1312" t="s">
        <v>225</v>
      </c>
      <c r="C11" s="40" t="s">
        <v>56</v>
      </c>
      <c r="D11" s="952">
        <v>132</v>
      </c>
      <c r="E11" s="953">
        <v>132</v>
      </c>
      <c r="F11" s="953">
        <v>96.89</v>
      </c>
      <c r="G11" s="953">
        <v>132.26</v>
      </c>
      <c r="H11" s="953">
        <v>70.599999999999994</v>
      </c>
      <c r="I11" s="953">
        <v>146.28</v>
      </c>
      <c r="J11" s="953">
        <v>0</v>
      </c>
      <c r="K11" s="953">
        <v>0</v>
      </c>
      <c r="L11" s="919">
        <f t="shared" ref="L11:L16" si="0">AVERAGE(D11:E11)</f>
        <v>132</v>
      </c>
      <c r="M11" s="919">
        <f t="shared" ref="M11:N16" si="1">AVERAGE(F11:G11)</f>
        <v>114.57499999999999</v>
      </c>
      <c r="N11" s="919">
        <f t="shared" ref="N11:N13" si="2">AVERAGE(H11:I11)</f>
        <v>108.44</v>
      </c>
      <c r="O11" s="919">
        <f t="shared" ref="O11:O16" si="3">AVERAGE(J11:K11)</f>
        <v>0</v>
      </c>
      <c r="P11" s="144"/>
    </row>
    <row r="12" spans="2:17">
      <c r="B12" s="1313"/>
      <c r="C12" s="40" t="s">
        <v>111</v>
      </c>
      <c r="D12" s="952">
        <v>194.37</v>
      </c>
      <c r="E12" s="953">
        <v>194.37</v>
      </c>
      <c r="F12" s="953">
        <v>94.9</v>
      </c>
      <c r="G12" s="953">
        <v>158.96</v>
      </c>
      <c r="H12" s="953">
        <v>73.77</v>
      </c>
      <c r="I12" s="953">
        <v>123.63</v>
      </c>
      <c r="J12" s="953">
        <v>0</v>
      </c>
      <c r="K12" s="953">
        <v>0</v>
      </c>
      <c r="L12" s="919">
        <f t="shared" si="0"/>
        <v>194.37</v>
      </c>
      <c r="M12" s="919">
        <f t="shared" si="1"/>
        <v>126.93</v>
      </c>
      <c r="N12" s="919">
        <f t="shared" si="2"/>
        <v>98.699999999999989</v>
      </c>
      <c r="O12" s="919">
        <f t="shared" si="3"/>
        <v>0</v>
      </c>
      <c r="P12" s="144"/>
    </row>
    <row r="13" spans="2:17">
      <c r="B13" s="1313"/>
      <c r="C13" s="40" t="s">
        <v>67</v>
      </c>
      <c r="D13" s="953">
        <v>178.28</v>
      </c>
      <c r="E13" s="953">
        <v>178.28</v>
      </c>
      <c r="F13" s="953">
        <v>68.3</v>
      </c>
      <c r="G13" s="953">
        <v>194.75</v>
      </c>
      <c r="H13" s="953">
        <v>65.8</v>
      </c>
      <c r="I13" s="953">
        <v>116.5</v>
      </c>
      <c r="J13" s="953">
        <v>0</v>
      </c>
      <c r="K13" s="953">
        <v>0</v>
      </c>
      <c r="L13" s="919">
        <f t="shared" si="0"/>
        <v>178.28</v>
      </c>
      <c r="M13" s="919">
        <f t="shared" si="1"/>
        <v>131.52500000000001</v>
      </c>
      <c r="N13" s="919">
        <f t="shared" si="2"/>
        <v>91.15</v>
      </c>
      <c r="O13" s="919">
        <f t="shared" si="3"/>
        <v>0</v>
      </c>
      <c r="P13" s="144"/>
    </row>
    <row r="14" spans="2:17" ht="15" customHeight="1">
      <c r="B14" s="1313"/>
      <c r="C14" s="40" t="s">
        <v>54</v>
      </c>
      <c r="D14" s="954">
        <v>197.68</v>
      </c>
      <c r="E14" s="954">
        <v>221.67</v>
      </c>
      <c r="F14" s="954">
        <v>103.9</v>
      </c>
      <c r="G14" s="954">
        <v>156.38</v>
      </c>
      <c r="H14" s="954">
        <v>49.5</v>
      </c>
      <c r="I14" s="954">
        <v>212.27</v>
      </c>
      <c r="J14" s="954">
        <v>0</v>
      </c>
      <c r="K14" s="954">
        <v>0</v>
      </c>
      <c r="L14" s="955">
        <f t="shared" si="0"/>
        <v>209.67500000000001</v>
      </c>
      <c r="M14" s="955">
        <f t="shared" si="1"/>
        <v>130.13999999999999</v>
      </c>
      <c r="N14" s="955">
        <f t="shared" si="1"/>
        <v>102.94</v>
      </c>
      <c r="O14" s="955">
        <f t="shared" si="3"/>
        <v>0</v>
      </c>
      <c r="P14" s="145"/>
    </row>
    <row r="15" spans="2:17">
      <c r="B15" s="1313"/>
      <c r="C15" s="40" t="s">
        <v>86</v>
      </c>
      <c r="D15" s="954">
        <v>166.18</v>
      </c>
      <c r="E15" s="954">
        <v>166.18</v>
      </c>
      <c r="F15" s="910">
        <v>153.80000000000001</v>
      </c>
      <c r="G15" s="910">
        <v>220.8</v>
      </c>
      <c r="H15" s="954">
        <v>82.06</v>
      </c>
      <c r="I15" s="910">
        <v>132.70699999999999</v>
      </c>
      <c r="J15" s="954">
        <v>54.82</v>
      </c>
      <c r="K15" s="954">
        <v>54.82</v>
      </c>
      <c r="L15" s="919">
        <f t="shared" si="0"/>
        <v>166.18</v>
      </c>
      <c r="M15" s="955">
        <f t="shared" si="1"/>
        <v>187.3</v>
      </c>
      <c r="N15" s="955">
        <f t="shared" si="1"/>
        <v>151.43</v>
      </c>
      <c r="O15" s="919">
        <f t="shared" si="3"/>
        <v>54.82</v>
      </c>
      <c r="P15" s="146"/>
    </row>
    <row r="16" spans="2:17">
      <c r="B16" s="1314"/>
      <c r="C16" s="40" t="s">
        <v>62</v>
      </c>
      <c r="D16" s="956">
        <v>53.87</v>
      </c>
      <c r="E16" s="957">
        <v>114.28</v>
      </c>
      <c r="F16" s="957">
        <v>71.739999999999995</v>
      </c>
      <c r="G16" s="957">
        <v>162.25</v>
      </c>
      <c r="H16" s="957">
        <v>47.22</v>
      </c>
      <c r="I16" s="957">
        <v>141.5</v>
      </c>
      <c r="J16" s="954">
        <v>0</v>
      </c>
      <c r="K16" s="954">
        <v>0</v>
      </c>
      <c r="L16" s="919">
        <f t="shared" si="0"/>
        <v>84.075000000000003</v>
      </c>
      <c r="M16" s="919">
        <f t="shared" si="1"/>
        <v>116.995</v>
      </c>
      <c r="N16" s="919">
        <f>AVERAGE(H16:I16)</f>
        <v>94.36</v>
      </c>
      <c r="O16" s="919">
        <f t="shared" si="3"/>
        <v>0</v>
      </c>
      <c r="P16" s="147"/>
    </row>
    <row r="17" spans="2:16">
      <c r="B17" s="1286" t="s">
        <v>293</v>
      </c>
      <c r="C17" s="52" t="s">
        <v>48</v>
      </c>
      <c r="D17" s="120">
        <v>308</v>
      </c>
      <c r="E17" s="120">
        <v>308</v>
      </c>
      <c r="F17" s="120">
        <v>148</v>
      </c>
      <c r="G17" s="120">
        <v>255</v>
      </c>
      <c r="H17" s="120">
        <v>162</v>
      </c>
      <c r="I17" s="120">
        <v>318</v>
      </c>
      <c r="J17" s="120">
        <v>115</v>
      </c>
      <c r="K17" s="120">
        <v>125</v>
      </c>
      <c r="L17" s="120">
        <v>308</v>
      </c>
      <c r="M17" s="120">
        <v>210</v>
      </c>
      <c r="N17" s="120">
        <v>224</v>
      </c>
      <c r="O17" s="120">
        <v>120</v>
      </c>
      <c r="P17" s="148" t="s">
        <v>345</v>
      </c>
    </row>
    <row r="18" spans="2:16">
      <c r="B18" s="1286"/>
      <c r="C18" s="52" t="s">
        <v>49</v>
      </c>
      <c r="D18" s="120">
        <v>359</v>
      </c>
      <c r="E18" s="120">
        <v>218</v>
      </c>
      <c r="F18" s="120">
        <v>27</v>
      </c>
      <c r="G18" s="120">
        <v>228</v>
      </c>
      <c r="H18" s="120">
        <v>112</v>
      </c>
      <c r="I18" s="120">
        <v>206</v>
      </c>
      <c r="J18" s="120">
        <v>203</v>
      </c>
      <c r="K18" s="120">
        <v>203</v>
      </c>
      <c r="L18" s="120">
        <v>277</v>
      </c>
      <c r="M18" s="120">
        <v>140</v>
      </c>
      <c r="N18" s="120">
        <v>152</v>
      </c>
      <c r="O18" s="120">
        <v>203</v>
      </c>
      <c r="P18" s="120" t="s">
        <v>345</v>
      </c>
    </row>
    <row r="19" spans="2:16">
      <c r="B19" s="1286"/>
      <c r="C19" s="52" t="s">
        <v>50</v>
      </c>
      <c r="D19" s="120" t="s">
        <v>345</v>
      </c>
      <c r="E19" s="120" t="s">
        <v>345</v>
      </c>
      <c r="F19" s="120">
        <v>218</v>
      </c>
      <c r="G19" s="120">
        <v>267</v>
      </c>
      <c r="H19" s="120">
        <v>110</v>
      </c>
      <c r="I19" s="120">
        <v>257</v>
      </c>
      <c r="J19" s="120" t="s">
        <v>345</v>
      </c>
      <c r="K19" s="120" t="s">
        <v>345</v>
      </c>
      <c r="L19" s="120" t="s">
        <v>345</v>
      </c>
      <c r="M19" s="120">
        <v>247</v>
      </c>
      <c r="N19" s="120">
        <v>196</v>
      </c>
      <c r="O19" s="959" t="s">
        <v>345</v>
      </c>
      <c r="P19" s="120" t="s">
        <v>345</v>
      </c>
    </row>
    <row r="20" spans="2:16">
      <c r="B20" s="1286"/>
      <c r="C20" s="52" t="s">
        <v>51</v>
      </c>
      <c r="D20" s="120">
        <v>287</v>
      </c>
      <c r="E20" s="120">
        <v>287</v>
      </c>
      <c r="F20" s="120">
        <v>106</v>
      </c>
      <c r="G20" s="120">
        <v>340</v>
      </c>
      <c r="H20" s="120">
        <v>142</v>
      </c>
      <c r="I20" s="120">
        <v>288</v>
      </c>
      <c r="J20" s="120">
        <v>447</v>
      </c>
      <c r="K20" s="120">
        <v>470</v>
      </c>
      <c r="L20" s="120">
        <v>287</v>
      </c>
      <c r="M20" s="120">
        <v>246</v>
      </c>
      <c r="N20" s="120">
        <v>214</v>
      </c>
      <c r="O20" s="82">
        <v>308</v>
      </c>
      <c r="P20" s="120" t="s">
        <v>345</v>
      </c>
    </row>
    <row r="21" spans="2:16">
      <c r="B21" s="1286"/>
      <c r="C21" s="52" t="s">
        <v>52</v>
      </c>
      <c r="D21" s="251">
        <v>208</v>
      </c>
      <c r="E21" s="251">
        <v>301</v>
      </c>
      <c r="F21" s="120">
        <v>116</v>
      </c>
      <c r="G21" s="120">
        <v>323</v>
      </c>
      <c r="H21" s="120">
        <v>150</v>
      </c>
      <c r="I21" s="120">
        <v>489</v>
      </c>
      <c r="J21" s="120">
        <v>231</v>
      </c>
      <c r="K21" s="120">
        <v>233</v>
      </c>
      <c r="L21" s="120">
        <v>260</v>
      </c>
      <c r="M21" s="120">
        <v>249</v>
      </c>
      <c r="N21" s="120">
        <v>228</v>
      </c>
      <c r="O21" s="120">
        <v>232</v>
      </c>
      <c r="P21" s="120" t="s">
        <v>345</v>
      </c>
    </row>
    <row r="22" spans="2:16">
      <c r="B22" s="1286"/>
      <c r="C22" s="52" t="s">
        <v>53</v>
      </c>
      <c r="D22" s="82">
        <v>233</v>
      </c>
      <c r="E22" s="82">
        <v>233</v>
      </c>
      <c r="F22" s="82">
        <v>130</v>
      </c>
      <c r="G22" s="82">
        <v>253</v>
      </c>
      <c r="H22" s="82">
        <v>206</v>
      </c>
      <c r="I22" s="82">
        <v>212</v>
      </c>
      <c r="J22" s="82">
        <v>177</v>
      </c>
      <c r="K22" s="82">
        <v>199</v>
      </c>
      <c r="L22" s="82">
        <v>233</v>
      </c>
      <c r="M22" s="82">
        <v>210</v>
      </c>
      <c r="N22" s="82">
        <v>209</v>
      </c>
      <c r="O22" s="82">
        <v>188</v>
      </c>
      <c r="P22" s="120" t="s">
        <v>345</v>
      </c>
    </row>
    <row r="23" spans="2:16" ht="27.6">
      <c r="B23" s="517" t="s">
        <v>4563</v>
      </c>
      <c r="C23" s="519" t="s">
        <v>4564</v>
      </c>
      <c r="D23" s="886">
        <v>300</v>
      </c>
      <c r="E23" s="886">
        <v>300</v>
      </c>
      <c r="F23" s="886">
        <v>250</v>
      </c>
      <c r="G23" s="886">
        <v>450</v>
      </c>
      <c r="H23" s="886">
        <v>330</v>
      </c>
      <c r="I23" s="886">
        <v>450</v>
      </c>
      <c r="J23" s="955" t="s">
        <v>345</v>
      </c>
      <c r="K23" s="955" t="s">
        <v>345</v>
      </c>
      <c r="L23" s="955">
        <v>300</v>
      </c>
      <c r="M23" s="955">
        <v>283.3</v>
      </c>
      <c r="N23" s="955">
        <v>420.91</v>
      </c>
      <c r="O23" s="955" t="s">
        <v>345</v>
      </c>
      <c r="P23" s="520" t="s">
        <v>345</v>
      </c>
    </row>
    <row r="24" spans="2:16">
      <c r="B24" s="276" t="s">
        <v>189</v>
      </c>
      <c r="C24" s="398" t="s">
        <v>189</v>
      </c>
      <c r="D24" s="399"/>
      <c r="E24" s="399"/>
      <c r="F24" s="399"/>
      <c r="G24" s="399">
        <v>197</v>
      </c>
      <c r="H24" s="399">
        <v>122</v>
      </c>
      <c r="I24" s="399">
        <v>154</v>
      </c>
      <c r="J24" s="399"/>
      <c r="K24" s="399"/>
      <c r="L24" s="399"/>
      <c r="M24" s="399"/>
      <c r="N24" s="399">
        <v>138.6</v>
      </c>
      <c r="O24" s="399"/>
      <c r="P24" s="399"/>
    </row>
  </sheetData>
  <mergeCells count="17">
    <mergeCell ref="L4:P4"/>
    <mergeCell ref="B3:P3"/>
    <mergeCell ref="B7:B10"/>
    <mergeCell ref="J5:K5"/>
    <mergeCell ref="L5:L6"/>
    <mergeCell ref="M5:M6"/>
    <mergeCell ref="N5:N6"/>
    <mergeCell ref="O5:O6"/>
    <mergeCell ref="P5:P6"/>
    <mergeCell ref="B17:B22"/>
    <mergeCell ref="D4:K4"/>
    <mergeCell ref="D5:E5"/>
    <mergeCell ref="C4:C6"/>
    <mergeCell ref="B4:B6"/>
    <mergeCell ref="F5:G5"/>
    <mergeCell ref="H5:I5"/>
    <mergeCell ref="B11:B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R32"/>
  <sheetViews>
    <sheetView zoomScale="80" zoomScaleNormal="80" workbookViewId="0">
      <selection activeCell="P25" sqref="P25"/>
    </sheetView>
  </sheetViews>
  <sheetFormatPr defaultColWidth="9.109375" defaultRowHeight="13.8"/>
  <cols>
    <col min="1" max="1" width="20.44140625" style="1" customWidth="1"/>
    <col min="2" max="2" width="18.109375" style="1" customWidth="1"/>
    <col min="3" max="3" width="7" style="1" customWidth="1"/>
    <col min="4" max="4" width="7.44140625" style="1" customWidth="1"/>
    <col min="5" max="5" width="7.109375" style="1" customWidth="1"/>
    <col min="6" max="6" width="7.6640625" style="1" customWidth="1"/>
    <col min="7" max="7" width="6.88671875" style="1" customWidth="1"/>
    <col min="8" max="8" width="6.6640625" style="1" customWidth="1"/>
    <col min="9" max="9" width="7.88671875" style="1" customWidth="1"/>
    <col min="10" max="10" width="8.5546875" style="1" customWidth="1"/>
    <col min="11" max="11" width="7" style="1" customWidth="1"/>
    <col min="12" max="12" width="6.88671875" style="1" customWidth="1"/>
    <col min="13" max="13" width="6.33203125" style="1" customWidth="1"/>
    <col min="14" max="14" width="7" style="1" customWidth="1"/>
    <col min="15" max="15" width="7.44140625" style="1" customWidth="1"/>
    <col min="16" max="16" width="9.109375" style="1" customWidth="1"/>
    <col min="17" max="17" width="6.44140625" style="1" customWidth="1"/>
    <col min="18" max="16384" width="9.109375" style="1"/>
  </cols>
  <sheetData>
    <row r="2" spans="1:18" ht="32.25" customHeight="1">
      <c r="A2" s="1315" t="s">
        <v>5062</v>
      </c>
      <c r="B2" s="1316"/>
      <c r="C2" s="1316"/>
      <c r="D2" s="1316"/>
      <c r="E2" s="1316"/>
      <c r="F2" s="1316"/>
      <c r="G2" s="1316"/>
      <c r="H2" s="1316"/>
      <c r="I2" s="1316"/>
      <c r="J2" s="1316"/>
      <c r="K2" s="1316"/>
      <c r="L2" s="1316"/>
      <c r="M2" s="1316"/>
      <c r="N2" s="1316"/>
      <c r="O2" s="1316"/>
      <c r="P2" s="1316"/>
      <c r="Q2" s="1316"/>
    </row>
    <row r="3" spans="1:18">
      <c r="A3" s="1311" t="s">
        <v>59</v>
      </c>
      <c r="B3" s="1243" t="s">
        <v>58</v>
      </c>
      <c r="C3" s="1243" t="s">
        <v>126</v>
      </c>
      <c r="D3" s="1243"/>
      <c r="E3" s="1243"/>
      <c r="F3" s="1243"/>
      <c r="G3" s="1243"/>
      <c r="H3" s="1243"/>
      <c r="I3" s="1243"/>
      <c r="J3" s="1243"/>
      <c r="K3" s="1243"/>
      <c r="L3" s="1243"/>
      <c r="M3" s="1243" t="s">
        <v>122</v>
      </c>
      <c r="N3" s="1243"/>
      <c r="O3" s="1243"/>
      <c r="P3" s="1243"/>
      <c r="Q3" s="1243"/>
      <c r="R3" s="66"/>
    </row>
    <row r="4" spans="1:18">
      <c r="A4" s="1311"/>
      <c r="B4" s="1243"/>
      <c r="C4" s="1243" t="s">
        <v>36</v>
      </c>
      <c r="D4" s="1243"/>
      <c r="E4" s="1243" t="s">
        <v>37</v>
      </c>
      <c r="F4" s="1243"/>
      <c r="G4" s="1243" t="s">
        <v>63</v>
      </c>
      <c r="H4" s="1243"/>
      <c r="I4" s="1243" t="s">
        <v>123</v>
      </c>
      <c r="J4" s="1243"/>
      <c r="K4" s="1243" t="s">
        <v>70</v>
      </c>
      <c r="L4" s="1243"/>
      <c r="M4" s="8" t="s">
        <v>36</v>
      </c>
      <c r="N4" s="8" t="s">
        <v>37</v>
      </c>
      <c r="O4" s="8" t="s">
        <v>63</v>
      </c>
      <c r="P4" s="8" t="s">
        <v>123</v>
      </c>
      <c r="Q4" s="8" t="s">
        <v>70</v>
      </c>
    </row>
    <row r="5" spans="1:18">
      <c r="A5" s="1311"/>
      <c r="B5" s="1243"/>
      <c r="C5" s="29" t="s">
        <v>124</v>
      </c>
      <c r="D5" s="29" t="s">
        <v>125</v>
      </c>
      <c r="E5" s="29" t="s">
        <v>124</v>
      </c>
      <c r="F5" s="29" t="s">
        <v>125</v>
      </c>
      <c r="G5" s="29" t="s">
        <v>124</v>
      </c>
      <c r="H5" s="29" t="s">
        <v>125</v>
      </c>
      <c r="I5" s="29" t="s">
        <v>124</v>
      </c>
      <c r="J5" s="29" t="s">
        <v>125</v>
      </c>
      <c r="K5" s="29" t="s">
        <v>124</v>
      </c>
      <c r="L5" s="29" t="s">
        <v>125</v>
      </c>
      <c r="M5" s="29"/>
      <c r="N5" s="29"/>
      <c r="O5" s="29"/>
      <c r="P5" s="29"/>
      <c r="Q5" s="29"/>
    </row>
    <row r="6" spans="1:18" ht="14.25" customHeight="1">
      <c r="A6" s="1322" t="s">
        <v>292</v>
      </c>
      <c r="B6" s="3" t="s">
        <v>346</v>
      </c>
      <c r="C6" s="521">
        <v>4.78</v>
      </c>
      <c r="D6" s="521">
        <v>4.78</v>
      </c>
      <c r="E6" s="521">
        <v>4.07</v>
      </c>
      <c r="F6" s="521">
        <v>4.9400000000000004</v>
      </c>
      <c r="G6" s="521">
        <v>3.8</v>
      </c>
      <c r="H6" s="521">
        <v>5</v>
      </c>
      <c r="I6" s="522" t="s">
        <v>345</v>
      </c>
      <c r="J6" s="522" t="s">
        <v>345</v>
      </c>
      <c r="K6" s="522" t="s">
        <v>345</v>
      </c>
      <c r="L6" s="522" t="s">
        <v>345</v>
      </c>
      <c r="M6" s="522">
        <v>4.78</v>
      </c>
      <c r="N6" s="522">
        <v>4.66</v>
      </c>
      <c r="O6" s="522">
        <v>4.62</v>
      </c>
      <c r="P6" s="522" t="s">
        <v>345</v>
      </c>
      <c r="Q6" s="522" t="s">
        <v>345</v>
      </c>
    </row>
    <row r="7" spans="1:18" ht="15" customHeight="1">
      <c r="A7" s="1322"/>
      <c r="B7" s="16" t="s">
        <v>181</v>
      </c>
      <c r="C7" s="521">
        <v>3.76</v>
      </c>
      <c r="D7" s="521">
        <v>4.8</v>
      </c>
      <c r="E7" s="521">
        <v>3.97</v>
      </c>
      <c r="F7" s="521">
        <v>4.58</v>
      </c>
      <c r="G7" s="521">
        <v>4.59</v>
      </c>
      <c r="H7" s="521">
        <v>4.9400000000000004</v>
      </c>
      <c r="I7" s="522" t="s">
        <v>345</v>
      </c>
      <c r="J7" s="522" t="s">
        <v>345</v>
      </c>
      <c r="K7" s="522" t="s">
        <v>345</v>
      </c>
      <c r="L7" s="522" t="s">
        <v>345</v>
      </c>
      <c r="M7" s="522">
        <v>4.28</v>
      </c>
      <c r="N7" s="522">
        <v>4.33</v>
      </c>
      <c r="O7" s="522">
        <v>4.7300000000000004</v>
      </c>
      <c r="P7" s="522" t="s">
        <v>345</v>
      </c>
      <c r="Q7" s="522" t="s">
        <v>345</v>
      </c>
    </row>
    <row r="8" spans="1:18">
      <c r="A8" s="1322"/>
      <c r="B8" s="16" t="s">
        <v>43</v>
      </c>
      <c r="C8" s="521">
        <v>4.33</v>
      </c>
      <c r="D8" s="521">
        <v>4.33</v>
      </c>
      <c r="E8" s="521">
        <v>3.7</v>
      </c>
      <c r="F8" s="521">
        <v>4.67</v>
      </c>
      <c r="G8" s="521">
        <v>4.33</v>
      </c>
      <c r="H8" s="521">
        <v>4.8600000000000003</v>
      </c>
      <c r="I8" s="522">
        <v>4.47</v>
      </c>
      <c r="J8" s="522">
        <v>4.5</v>
      </c>
      <c r="K8" s="522" t="s">
        <v>345</v>
      </c>
      <c r="L8" s="522" t="s">
        <v>345</v>
      </c>
      <c r="M8" s="522">
        <v>4.33</v>
      </c>
      <c r="N8" s="522">
        <v>4.42</v>
      </c>
      <c r="O8" s="522">
        <v>4.5999999999999996</v>
      </c>
      <c r="P8" s="522">
        <v>4.49</v>
      </c>
      <c r="Q8" s="522" t="s">
        <v>345</v>
      </c>
    </row>
    <row r="9" spans="1:18">
      <c r="A9" s="1322"/>
      <c r="B9" s="3" t="s">
        <v>9</v>
      </c>
      <c r="C9" s="521">
        <v>4.6100000000000003</v>
      </c>
      <c r="D9" s="521">
        <v>4.6100000000000003</v>
      </c>
      <c r="E9" s="521">
        <v>3.83</v>
      </c>
      <c r="F9" s="521">
        <v>3.83</v>
      </c>
      <c r="G9" s="521">
        <v>3.54</v>
      </c>
      <c r="H9" s="521">
        <v>4.83</v>
      </c>
      <c r="I9" s="522" t="s">
        <v>345</v>
      </c>
      <c r="J9" s="522" t="s">
        <v>345</v>
      </c>
      <c r="K9" s="522" t="s">
        <v>345</v>
      </c>
      <c r="L9" s="522" t="s">
        <v>345</v>
      </c>
      <c r="M9" s="522">
        <v>4.6100000000000003</v>
      </c>
      <c r="N9" s="521">
        <v>3.83</v>
      </c>
      <c r="O9" s="522">
        <v>4.42</v>
      </c>
      <c r="P9" s="522" t="s">
        <v>345</v>
      </c>
      <c r="Q9" s="522" t="s">
        <v>345</v>
      </c>
    </row>
    <row r="10" spans="1:18" ht="14.25" customHeight="1">
      <c r="A10" s="1319" t="s">
        <v>225</v>
      </c>
      <c r="B10" s="40" t="s">
        <v>56</v>
      </c>
      <c r="C10" s="967">
        <v>4.83</v>
      </c>
      <c r="D10" s="968">
        <v>4.83</v>
      </c>
      <c r="E10" s="968">
        <v>4.67</v>
      </c>
      <c r="F10" s="968">
        <v>4.9000000000000004</v>
      </c>
      <c r="G10" s="968">
        <v>3.97</v>
      </c>
      <c r="H10" s="968">
        <v>4.8899999999999997</v>
      </c>
      <c r="I10" s="968">
        <v>0</v>
      </c>
      <c r="J10" s="968">
        <v>0</v>
      </c>
      <c r="K10" s="968"/>
      <c r="L10" s="968"/>
      <c r="M10" s="969">
        <f t="shared" ref="M10:M15" si="0">AVERAGE(E10:F10)</f>
        <v>4.7850000000000001</v>
      </c>
      <c r="N10" s="969">
        <f t="shared" ref="N10:N15" si="1">AVERAGE(G10:H10)</f>
        <v>4.43</v>
      </c>
      <c r="O10" s="969">
        <v>4.43</v>
      </c>
      <c r="P10" s="969">
        <v>0</v>
      </c>
      <c r="Q10" s="969"/>
    </row>
    <row r="11" spans="1:18">
      <c r="A11" s="1320"/>
      <c r="B11" s="40" t="s">
        <v>111</v>
      </c>
      <c r="C11" s="968">
        <v>4.22</v>
      </c>
      <c r="D11" s="968">
        <v>4.22</v>
      </c>
      <c r="E11" s="968">
        <v>3.63</v>
      </c>
      <c r="F11" s="968">
        <v>4.41</v>
      </c>
      <c r="G11" s="967">
        <v>4.42</v>
      </c>
      <c r="H11" s="968">
        <v>4.91</v>
      </c>
      <c r="I11" s="968">
        <v>0</v>
      </c>
      <c r="J11" s="968">
        <v>0</v>
      </c>
      <c r="K11" s="968"/>
      <c r="L11" s="968"/>
      <c r="M11" s="969">
        <f t="shared" si="0"/>
        <v>4.0199999999999996</v>
      </c>
      <c r="N11" s="969">
        <f t="shared" si="1"/>
        <v>4.665</v>
      </c>
      <c r="O11" s="969">
        <v>4.58</v>
      </c>
      <c r="P11" s="969">
        <v>0</v>
      </c>
      <c r="Q11" s="969"/>
    </row>
    <row r="12" spans="1:18">
      <c r="A12" s="1320"/>
      <c r="B12" s="40" t="s">
        <v>67</v>
      </c>
      <c r="C12" s="968">
        <v>4.88</v>
      </c>
      <c r="D12" s="968">
        <v>4.88</v>
      </c>
      <c r="E12" s="968">
        <v>4.45</v>
      </c>
      <c r="F12" s="968">
        <v>4.82</v>
      </c>
      <c r="G12" s="968">
        <v>4.46</v>
      </c>
      <c r="H12" s="968">
        <v>4.93</v>
      </c>
      <c r="I12" s="968">
        <v>0</v>
      </c>
      <c r="J12" s="968">
        <v>0</v>
      </c>
      <c r="K12" s="968"/>
      <c r="L12" s="968"/>
      <c r="M12" s="969">
        <f t="shared" si="0"/>
        <v>4.6349999999999998</v>
      </c>
      <c r="N12" s="969">
        <f t="shared" si="1"/>
        <v>4.6950000000000003</v>
      </c>
      <c r="O12" s="969">
        <v>4.7</v>
      </c>
      <c r="P12" s="969">
        <v>0</v>
      </c>
      <c r="Q12" s="969"/>
    </row>
    <row r="13" spans="1:18" ht="15.75" customHeight="1">
      <c r="A13" s="1320"/>
      <c r="B13" s="41" t="s">
        <v>54</v>
      </c>
      <c r="C13" s="591">
        <v>4.5</v>
      </c>
      <c r="D13" s="603">
        <v>4.71</v>
      </c>
      <c r="E13" s="591">
        <v>4.5</v>
      </c>
      <c r="F13" s="603">
        <v>4.82</v>
      </c>
      <c r="G13" s="591">
        <v>4.4800000000000004</v>
      </c>
      <c r="H13" s="603">
        <v>4.87</v>
      </c>
      <c r="I13" s="591">
        <v>0</v>
      </c>
      <c r="J13" s="603">
        <v>0</v>
      </c>
      <c r="K13" s="603"/>
      <c r="L13" s="591"/>
      <c r="M13" s="969">
        <f t="shared" si="0"/>
        <v>4.66</v>
      </c>
      <c r="N13" s="592">
        <f t="shared" si="1"/>
        <v>4.6750000000000007</v>
      </c>
      <c r="O13" s="592">
        <v>4.68</v>
      </c>
      <c r="P13" s="592">
        <v>0</v>
      </c>
      <c r="Q13" s="592"/>
    </row>
    <row r="14" spans="1:18">
      <c r="A14" s="1320"/>
      <c r="B14" s="40" t="s">
        <v>100</v>
      </c>
      <c r="C14" s="970">
        <v>4.8499999999999996</v>
      </c>
      <c r="D14" s="603">
        <v>4.8499999999999996</v>
      </c>
      <c r="E14" s="970">
        <v>4.82</v>
      </c>
      <c r="F14" s="971">
        <v>4.96</v>
      </c>
      <c r="G14" s="970">
        <v>4</v>
      </c>
      <c r="H14" s="971">
        <v>4.88</v>
      </c>
      <c r="I14" s="970">
        <v>4.0999999999999996</v>
      </c>
      <c r="J14" s="971">
        <v>4.0999999999999996</v>
      </c>
      <c r="K14" s="968"/>
      <c r="L14" s="968"/>
      <c r="M14" s="969">
        <v>4.8499999999999996</v>
      </c>
      <c r="N14" s="969">
        <v>4.8899999999999997</v>
      </c>
      <c r="O14" s="969">
        <v>4.4400000000000004</v>
      </c>
      <c r="P14" s="969">
        <v>4.0999999999999996</v>
      </c>
      <c r="Q14" s="969"/>
    </row>
    <row r="15" spans="1:18">
      <c r="A15" s="1321"/>
      <c r="B15" s="41" t="s">
        <v>62</v>
      </c>
      <c r="C15" s="972">
        <v>4.68</v>
      </c>
      <c r="D15" s="972">
        <v>4.88</v>
      </c>
      <c r="E15" s="972">
        <v>4.4000000000000004</v>
      </c>
      <c r="F15" s="972">
        <v>4.7699999999999996</v>
      </c>
      <c r="G15" s="972">
        <v>4.1100000000000003</v>
      </c>
      <c r="H15" s="972">
        <v>4.88</v>
      </c>
      <c r="I15" s="972">
        <v>0</v>
      </c>
      <c r="J15" s="972">
        <v>0</v>
      </c>
      <c r="K15" s="968"/>
      <c r="L15" s="968"/>
      <c r="M15" s="969">
        <f t="shared" si="0"/>
        <v>4.585</v>
      </c>
      <c r="N15" s="969">
        <f t="shared" si="1"/>
        <v>4.4950000000000001</v>
      </c>
      <c r="O15" s="969">
        <v>4.5</v>
      </c>
      <c r="P15" s="969">
        <v>0</v>
      </c>
      <c r="Q15" s="969"/>
    </row>
    <row r="16" spans="1:18" ht="14.25" customHeight="1">
      <c r="A16" s="1259" t="s">
        <v>258</v>
      </c>
      <c r="B16" s="21" t="s">
        <v>48</v>
      </c>
      <c r="C16" s="120">
        <v>4.63</v>
      </c>
      <c r="D16" s="120">
        <v>4.67</v>
      </c>
      <c r="E16" s="120">
        <v>4.13</v>
      </c>
      <c r="F16" s="120">
        <v>4.78</v>
      </c>
      <c r="G16" s="120">
        <v>4.33</v>
      </c>
      <c r="H16" s="120">
        <v>4.91</v>
      </c>
      <c r="I16" s="120">
        <v>4.17</v>
      </c>
      <c r="J16" s="120">
        <v>4.54</v>
      </c>
      <c r="K16" s="966" t="s">
        <v>345</v>
      </c>
      <c r="L16" s="120" t="s">
        <v>345</v>
      </c>
      <c r="M16" s="120">
        <v>4.67</v>
      </c>
      <c r="N16" s="120">
        <v>4.54</v>
      </c>
      <c r="O16" s="120">
        <v>4.63</v>
      </c>
      <c r="P16" s="120">
        <v>4.3499999999999996</v>
      </c>
      <c r="Q16" s="120" t="s">
        <v>345</v>
      </c>
    </row>
    <row r="17" spans="1:17">
      <c r="A17" s="1259"/>
      <c r="B17" s="21" t="s">
        <v>49</v>
      </c>
      <c r="C17" s="120">
        <v>4.49</v>
      </c>
      <c r="D17" s="120">
        <v>4.7300000000000004</v>
      </c>
      <c r="E17" s="120">
        <v>3.9</v>
      </c>
      <c r="F17" s="120">
        <v>4.7300000000000004</v>
      </c>
      <c r="G17" s="120">
        <v>4.1399999999999997</v>
      </c>
      <c r="H17" s="120">
        <v>4.88</v>
      </c>
      <c r="I17" s="120">
        <v>4.28</v>
      </c>
      <c r="J17" s="120">
        <v>4.43</v>
      </c>
      <c r="K17" s="120" t="s">
        <v>345</v>
      </c>
      <c r="L17" s="120" t="s">
        <v>345</v>
      </c>
      <c r="M17" s="120">
        <v>4.58</v>
      </c>
      <c r="N17" s="120">
        <v>4.2699999999999996</v>
      </c>
      <c r="O17" s="120">
        <v>4.57</v>
      </c>
      <c r="P17" s="120">
        <v>4.3499999999999996</v>
      </c>
      <c r="Q17" s="120" t="s">
        <v>345</v>
      </c>
    </row>
    <row r="18" spans="1:17" ht="27.6">
      <c r="A18" s="1259"/>
      <c r="B18" s="21" t="s">
        <v>50</v>
      </c>
      <c r="C18" s="120">
        <v>5</v>
      </c>
      <c r="D18" s="120">
        <v>5</v>
      </c>
      <c r="E18" s="120">
        <v>3.36</v>
      </c>
      <c r="F18" s="120">
        <v>4.72</v>
      </c>
      <c r="G18" s="120">
        <v>4.1900000000000004</v>
      </c>
      <c r="H18" s="120">
        <v>4.96</v>
      </c>
      <c r="I18" s="120">
        <v>4.1500000000000004</v>
      </c>
      <c r="J18" s="120">
        <v>4.62</v>
      </c>
      <c r="K18" s="120" t="s">
        <v>345</v>
      </c>
      <c r="L18" s="120" t="s">
        <v>345</v>
      </c>
      <c r="M18" s="120">
        <v>5</v>
      </c>
      <c r="N18" s="120">
        <v>4.3600000000000003</v>
      </c>
      <c r="O18" s="120">
        <v>4.6100000000000003</v>
      </c>
      <c r="P18" s="959">
        <v>4.3899999999999997</v>
      </c>
      <c r="Q18" s="120" t="s">
        <v>345</v>
      </c>
    </row>
    <row r="19" spans="1:17">
      <c r="A19" s="1259"/>
      <c r="B19" s="21" t="s">
        <v>51</v>
      </c>
      <c r="C19" s="120">
        <v>4.3099999999999996</v>
      </c>
      <c r="D19" s="120">
        <v>4.84</v>
      </c>
      <c r="E19" s="120">
        <v>4.5</v>
      </c>
      <c r="F19" s="120">
        <v>4.84</v>
      </c>
      <c r="G19" s="120">
        <v>4.28</v>
      </c>
      <c r="H19" s="120">
        <v>4.9400000000000004</v>
      </c>
      <c r="I19" s="120">
        <v>4.0999999999999996</v>
      </c>
      <c r="J19" s="120">
        <v>4.88</v>
      </c>
      <c r="K19" s="120" t="s">
        <v>345</v>
      </c>
      <c r="L19" s="120" t="s">
        <v>345</v>
      </c>
      <c r="M19" s="120">
        <v>4.5599999999999996</v>
      </c>
      <c r="N19" s="120">
        <v>4.6100000000000003</v>
      </c>
      <c r="O19" s="120">
        <v>4.54</v>
      </c>
      <c r="P19" s="82">
        <v>4.5999999999999996</v>
      </c>
      <c r="Q19" s="120" t="s">
        <v>345</v>
      </c>
    </row>
    <row r="20" spans="1:17">
      <c r="A20" s="1259"/>
      <c r="B20" s="21" t="s">
        <v>52</v>
      </c>
      <c r="C20" s="251">
        <v>4.33</v>
      </c>
      <c r="D20" s="251">
        <v>4.8</v>
      </c>
      <c r="E20" s="120">
        <v>4.05</v>
      </c>
      <c r="F20" s="120">
        <v>4.88</v>
      </c>
      <c r="G20" s="120">
        <v>3.56</v>
      </c>
      <c r="H20" s="120">
        <v>4.79</v>
      </c>
      <c r="I20" s="120">
        <v>3.12</v>
      </c>
      <c r="J20" s="120">
        <v>5</v>
      </c>
      <c r="K20" s="120" t="s">
        <v>345</v>
      </c>
      <c r="L20" s="120" t="s">
        <v>345</v>
      </c>
      <c r="M20" s="120">
        <v>4.59</v>
      </c>
      <c r="N20" s="120">
        <v>4.53</v>
      </c>
      <c r="O20" s="120">
        <v>4.49</v>
      </c>
      <c r="P20" s="120">
        <v>4.37</v>
      </c>
      <c r="Q20" s="120" t="s">
        <v>345</v>
      </c>
    </row>
    <row r="21" spans="1:17" ht="27.6">
      <c r="A21" s="1259"/>
      <c r="B21" s="21" t="s">
        <v>53</v>
      </c>
      <c r="C21" s="82">
        <v>4.0199999999999996</v>
      </c>
      <c r="D21" s="82">
        <v>4.51</v>
      </c>
      <c r="E21" s="82">
        <v>3.56</v>
      </c>
      <c r="F21" s="82">
        <v>4.83</v>
      </c>
      <c r="G21" s="82">
        <v>4.04</v>
      </c>
      <c r="H21" s="82">
        <v>4.82</v>
      </c>
      <c r="I21" s="82">
        <v>4.07</v>
      </c>
      <c r="J21" s="82">
        <v>4.92</v>
      </c>
      <c r="K21" s="120" t="s">
        <v>345</v>
      </c>
      <c r="L21" s="120" t="s">
        <v>345</v>
      </c>
      <c r="M21" s="82">
        <v>4.28</v>
      </c>
      <c r="N21" s="82">
        <v>4.33</v>
      </c>
      <c r="O21" s="82">
        <v>4.46</v>
      </c>
      <c r="P21" s="82">
        <v>4.37</v>
      </c>
      <c r="Q21" s="120" t="s">
        <v>345</v>
      </c>
    </row>
    <row r="22" spans="1:17" ht="27.6">
      <c r="A22" s="479" t="s">
        <v>4563</v>
      </c>
      <c r="B22" s="477" t="s">
        <v>4564</v>
      </c>
      <c r="C22" s="597">
        <v>4.82</v>
      </c>
      <c r="D22" s="597">
        <v>4.82</v>
      </c>
      <c r="E22" s="597">
        <v>4.92</v>
      </c>
      <c r="F22" s="597">
        <v>5</v>
      </c>
      <c r="G22" s="597">
        <v>3.97</v>
      </c>
      <c r="H22" s="597">
        <v>4.95</v>
      </c>
      <c r="I22" s="597">
        <v>0</v>
      </c>
      <c r="J22" s="597">
        <v>0</v>
      </c>
      <c r="K22" s="597">
        <v>0</v>
      </c>
      <c r="L22" s="597">
        <v>0</v>
      </c>
      <c r="M22" s="597">
        <v>4.8899999999999997</v>
      </c>
      <c r="N22" s="597">
        <f>(E22+F22)/2</f>
        <v>4.96</v>
      </c>
      <c r="O22" s="597">
        <v>4.79</v>
      </c>
      <c r="P22" s="597">
        <v>0</v>
      </c>
      <c r="Q22" s="597">
        <v>0</v>
      </c>
    </row>
    <row r="23" spans="1:17">
      <c r="A23" s="228" t="s">
        <v>189</v>
      </c>
      <c r="B23" s="19" t="s">
        <v>189</v>
      </c>
      <c r="C23" s="229"/>
      <c r="D23" s="367"/>
      <c r="E23" s="367"/>
      <c r="F23" s="523">
        <v>4.3899999999999997</v>
      </c>
      <c r="G23" s="523">
        <v>4.53</v>
      </c>
      <c r="H23" s="523">
        <v>4.72</v>
      </c>
      <c r="I23" s="523"/>
      <c r="J23" s="523"/>
      <c r="K23" s="523"/>
      <c r="L23" s="523"/>
      <c r="M23" s="524"/>
      <c r="N23" s="524">
        <v>4.3899999999999997</v>
      </c>
      <c r="O23" s="524">
        <v>4.63</v>
      </c>
      <c r="P23" s="368"/>
      <c r="Q23" s="367"/>
    </row>
    <row r="24" spans="1:17">
      <c r="A24" s="130" t="s">
        <v>1541</v>
      </c>
      <c r="B24" s="130"/>
      <c r="C24" s="130"/>
      <c r="D24" s="130"/>
      <c r="E24" s="130"/>
      <c r="F24" s="130"/>
      <c r="G24" s="130"/>
      <c r="H24" s="130"/>
      <c r="I24" s="130"/>
      <c r="J24" s="130"/>
      <c r="K24" s="130"/>
      <c r="L24" s="130"/>
      <c r="M24" s="130">
        <v>4.6500000000000004</v>
      </c>
      <c r="N24" s="130">
        <v>4.59</v>
      </c>
      <c r="O24" s="130">
        <v>4.62</v>
      </c>
      <c r="P24" s="130">
        <v>4.33</v>
      </c>
      <c r="Q24" s="130"/>
    </row>
    <row r="26" spans="1:17" ht="27.6">
      <c r="C26" s="8" t="s">
        <v>36</v>
      </c>
      <c r="D26" s="8" t="s">
        <v>37</v>
      </c>
      <c r="E26" s="8" t="s">
        <v>63</v>
      </c>
      <c r="F26" s="8" t="s">
        <v>123</v>
      </c>
    </row>
    <row r="27" spans="1:17">
      <c r="B27" s="1" t="s">
        <v>166</v>
      </c>
      <c r="C27" s="160">
        <v>4.5</v>
      </c>
      <c r="D27" s="160">
        <v>4.51</v>
      </c>
      <c r="E27" s="160">
        <v>4.5999999999999996</v>
      </c>
      <c r="F27" s="160">
        <v>4.49</v>
      </c>
    </row>
    <row r="28" spans="1:17">
      <c r="B28" s="1" t="s">
        <v>220</v>
      </c>
      <c r="C28" s="160">
        <v>4.59</v>
      </c>
      <c r="D28" s="160">
        <v>4.6500000000000004</v>
      </c>
      <c r="E28" s="160">
        <v>4.5599999999999996</v>
      </c>
      <c r="F28" s="160">
        <v>4.0999999999999996</v>
      </c>
    </row>
    <row r="29" spans="1:17">
      <c r="B29" s="1" t="s">
        <v>167</v>
      </c>
      <c r="C29" s="160">
        <v>4.6100000000000003</v>
      </c>
      <c r="D29" s="160">
        <v>4.4400000000000004</v>
      </c>
      <c r="E29" s="160">
        <v>4.55</v>
      </c>
      <c r="F29" s="160">
        <v>4.41</v>
      </c>
    </row>
    <row r="30" spans="1:17">
      <c r="B30" s="1" t="s">
        <v>4588</v>
      </c>
      <c r="C30" s="371">
        <v>4.8899999999999997</v>
      </c>
      <c r="D30" s="371">
        <v>4.96</v>
      </c>
      <c r="E30" s="371">
        <v>4.79</v>
      </c>
      <c r="F30" s="371">
        <v>0</v>
      </c>
    </row>
    <row r="31" spans="1:17">
      <c r="B31" s="1" t="s">
        <v>189</v>
      </c>
      <c r="C31" s="160">
        <v>0</v>
      </c>
      <c r="D31" s="160">
        <v>4.4000000000000004</v>
      </c>
      <c r="E31" s="160">
        <v>4.5999999999999996</v>
      </c>
      <c r="F31" s="160">
        <v>0</v>
      </c>
    </row>
    <row r="32" spans="1:17">
      <c r="B32" s="1" t="s">
        <v>188</v>
      </c>
      <c r="C32" s="196">
        <v>4.6500000000000004</v>
      </c>
      <c r="D32" s="196">
        <v>4.59</v>
      </c>
      <c r="E32" s="196">
        <v>4.62</v>
      </c>
      <c r="F32" s="196">
        <v>4.33</v>
      </c>
    </row>
  </sheetData>
  <mergeCells count="13">
    <mergeCell ref="A16:A21"/>
    <mergeCell ref="A10:A15"/>
    <mergeCell ref="A6:A9"/>
    <mergeCell ref="A2:Q2"/>
    <mergeCell ref="A3:A5"/>
    <mergeCell ref="B3:B5"/>
    <mergeCell ref="C3:L3"/>
    <mergeCell ref="M3:Q3"/>
    <mergeCell ref="C4:D4"/>
    <mergeCell ref="E4:F4"/>
    <mergeCell ref="G4:H4"/>
    <mergeCell ref="I4:J4"/>
    <mergeCell ref="K4:L4"/>
  </mergeCells>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2:V113"/>
  <sheetViews>
    <sheetView topLeftCell="A43" zoomScale="80" zoomScaleNormal="80" workbookViewId="0">
      <selection activeCell="I121" sqref="I121"/>
    </sheetView>
  </sheetViews>
  <sheetFormatPr defaultColWidth="9.109375" defaultRowHeight="13.8"/>
  <cols>
    <col min="1" max="2" width="9.109375" style="1"/>
    <col min="3" max="3" width="17.5546875" style="1" customWidth="1"/>
    <col min="4" max="4" width="27.5546875" style="1" customWidth="1"/>
    <col min="5" max="9" width="9.109375" style="5"/>
    <col min="10" max="10" width="12.44140625" style="5" customWidth="1"/>
    <col min="11" max="11" width="14.33203125" style="5" bestFit="1" customWidth="1"/>
    <col min="12" max="12" width="8.109375" style="5" customWidth="1"/>
    <col min="13" max="14" width="9.109375" style="5"/>
    <col min="15" max="16384" width="9.109375" style="1"/>
  </cols>
  <sheetData>
    <row r="2" spans="3:14">
      <c r="C2" s="1326" t="s">
        <v>5067</v>
      </c>
      <c r="D2" s="1327"/>
      <c r="E2" s="1327"/>
      <c r="F2" s="1327"/>
      <c r="G2" s="1327"/>
      <c r="H2" s="1327"/>
      <c r="I2" s="1327"/>
      <c r="J2" s="1327"/>
      <c r="K2" s="1327"/>
      <c r="L2" s="1327"/>
      <c r="M2" s="1327"/>
      <c r="N2" s="1327"/>
    </row>
    <row r="3" spans="3:14" ht="39" customHeight="1">
      <c r="C3" s="1243" t="s">
        <v>0</v>
      </c>
      <c r="D3" s="1267" t="s">
        <v>69</v>
      </c>
      <c r="E3" s="1267" t="s">
        <v>130</v>
      </c>
      <c r="F3" s="1267" t="s">
        <v>131</v>
      </c>
      <c r="G3" s="1243" t="s">
        <v>132</v>
      </c>
      <c r="H3" s="1243"/>
      <c r="I3" s="1243"/>
      <c r="J3" s="1243"/>
      <c r="K3" s="1335" t="s">
        <v>301</v>
      </c>
      <c r="L3" s="1293" t="s">
        <v>133</v>
      </c>
      <c r="M3" s="1294"/>
      <c r="N3" s="1295"/>
    </row>
    <row r="4" spans="3:14" ht="123.6">
      <c r="C4" s="1243"/>
      <c r="D4" s="1267"/>
      <c r="E4" s="1267"/>
      <c r="F4" s="1267"/>
      <c r="G4" s="68" t="s">
        <v>134</v>
      </c>
      <c r="H4" s="68" t="s">
        <v>135</v>
      </c>
      <c r="I4" s="68" t="s">
        <v>136</v>
      </c>
      <c r="J4" s="68" t="s">
        <v>295</v>
      </c>
      <c r="K4" s="1336"/>
      <c r="L4" s="263">
        <v>2024</v>
      </c>
      <c r="M4" s="263">
        <v>2023</v>
      </c>
      <c r="N4" s="263">
        <v>2022</v>
      </c>
    </row>
    <row r="5" spans="3:14" ht="27.6">
      <c r="C5" s="1330" t="s">
        <v>71</v>
      </c>
      <c r="D5" s="16" t="s">
        <v>155</v>
      </c>
      <c r="E5" s="161">
        <v>30</v>
      </c>
      <c r="F5" s="161">
        <v>23</v>
      </c>
      <c r="G5" s="161">
        <v>12</v>
      </c>
      <c r="H5" s="161">
        <v>0</v>
      </c>
      <c r="I5" s="161">
        <v>12</v>
      </c>
      <c r="J5" s="280">
        <f>G5/F5</f>
        <v>0.52173913043478259</v>
      </c>
      <c r="K5" s="117">
        <v>7.57</v>
      </c>
      <c r="L5" s="117">
        <v>7.91</v>
      </c>
      <c r="M5" s="117">
        <v>7.74</v>
      </c>
      <c r="N5" s="117">
        <v>7.92</v>
      </c>
    </row>
    <row r="6" spans="3:14" ht="27.75" customHeight="1">
      <c r="C6" s="1331"/>
      <c r="D6" s="16" t="s">
        <v>10</v>
      </c>
      <c r="E6" s="117">
        <v>40</v>
      </c>
      <c r="F6" s="117">
        <v>20</v>
      </c>
      <c r="G6" s="117">
        <v>20</v>
      </c>
      <c r="H6" s="117">
        <v>10</v>
      </c>
      <c r="I6" s="117">
        <v>30</v>
      </c>
      <c r="J6" s="280">
        <f>G6/F6</f>
        <v>1</v>
      </c>
      <c r="K6" s="117">
        <v>8.2200000000000006</v>
      </c>
      <c r="L6" s="117">
        <v>8.32</v>
      </c>
      <c r="M6" s="117">
        <v>8.34</v>
      </c>
      <c r="N6" s="117">
        <v>8.19</v>
      </c>
    </row>
    <row r="7" spans="3:14" ht="27.75" customHeight="1">
      <c r="C7" s="1331"/>
      <c r="D7" s="16" t="s">
        <v>8</v>
      </c>
      <c r="E7" s="117"/>
      <c r="F7" s="117"/>
      <c r="G7" s="117"/>
      <c r="H7" s="117"/>
      <c r="I7" s="117"/>
      <c r="J7" s="280"/>
      <c r="K7" s="117"/>
      <c r="L7" s="117">
        <v>8.5299999999999994</v>
      </c>
      <c r="M7" s="117" t="s">
        <v>5063</v>
      </c>
      <c r="N7" s="117">
        <v>8.36</v>
      </c>
    </row>
    <row r="8" spans="3:14" ht="27.75" customHeight="1">
      <c r="C8" s="1331"/>
      <c r="D8" s="16" t="s">
        <v>5064</v>
      </c>
      <c r="E8" s="117">
        <v>7</v>
      </c>
      <c r="F8" s="117">
        <v>4</v>
      </c>
      <c r="G8" s="117">
        <v>4</v>
      </c>
      <c r="H8" s="117">
        <v>2</v>
      </c>
      <c r="I8" s="117">
        <v>6</v>
      </c>
      <c r="J8" s="280">
        <f>G8/F8</f>
        <v>1</v>
      </c>
      <c r="K8" s="158">
        <v>8.6</v>
      </c>
      <c r="L8" s="281"/>
      <c r="M8" s="117"/>
      <c r="N8" s="117"/>
    </row>
    <row r="9" spans="3:14" ht="27.75" customHeight="1">
      <c r="C9" s="1331"/>
      <c r="D9" s="16" t="s">
        <v>5065</v>
      </c>
      <c r="E9" s="117">
        <v>9</v>
      </c>
      <c r="F9" s="117">
        <v>4</v>
      </c>
      <c r="G9" s="117">
        <v>4</v>
      </c>
      <c r="H9" s="117">
        <v>2</v>
      </c>
      <c r="I9" s="117">
        <v>6</v>
      </c>
      <c r="J9" s="280">
        <f>G9/F9</f>
        <v>1</v>
      </c>
      <c r="K9" s="117">
        <v>8.4600000000000009</v>
      </c>
      <c r="L9" s="281"/>
      <c r="M9" s="117"/>
      <c r="N9" s="117"/>
    </row>
    <row r="10" spans="3:14" ht="30.75" customHeight="1">
      <c r="C10" s="1331"/>
      <c r="D10" s="16" t="s">
        <v>5066</v>
      </c>
      <c r="E10" s="117">
        <v>9</v>
      </c>
      <c r="F10" s="117">
        <v>4</v>
      </c>
      <c r="G10" s="117">
        <v>4</v>
      </c>
      <c r="H10" s="117">
        <v>4</v>
      </c>
      <c r="I10" s="117">
        <v>8</v>
      </c>
      <c r="J10" s="280">
        <f>G10/F10</f>
        <v>1</v>
      </c>
      <c r="K10" s="117">
        <v>8.09</v>
      </c>
      <c r="L10" s="281"/>
      <c r="M10" s="117"/>
      <c r="N10" s="117"/>
    </row>
    <row r="11" spans="3:14" ht="30.75" customHeight="1">
      <c r="C11" s="1331"/>
      <c r="D11" s="16" t="s">
        <v>3332</v>
      </c>
      <c r="E11" s="117">
        <v>15</v>
      </c>
      <c r="F11" s="117">
        <v>10</v>
      </c>
      <c r="G11" s="117">
        <v>9</v>
      </c>
      <c r="H11" s="117">
        <v>4</v>
      </c>
      <c r="I11" s="117">
        <v>13</v>
      </c>
      <c r="J11" s="280">
        <f>G11/F11</f>
        <v>0.9</v>
      </c>
      <c r="K11" s="117">
        <v>8</v>
      </c>
      <c r="L11" s="117">
        <v>8.6999999999999993</v>
      </c>
      <c r="M11" s="117">
        <v>8.69</v>
      </c>
      <c r="N11" s="117">
        <v>8.2100000000000009</v>
      </c>
    </row>
    <row r="12" spans="3:14" ht="26.25" customHeight="1">
      <c r="C12" s="1331"/>
      <c r="D12" s="256" t="s">
        <v>44</v>
      </c>
      <c r="E12" s="117">
        <v>25</v>
      </c>
      <c r="F12" s="117">
        <v>13</v>
      </c>
      <c r="G12" s="117">
        <v>4</v>
      </c>
      <c r="H12" s="117">
        <v>0</v>
      </c>
      <c r="I12" s="117">
        <v>4</v>
      </c>
      <c r="J12" s="280">
        <f>G12/F12</f>
        <v>0.30769230769230771</v>
      </c>
      <c r="K12" s="117">
        <v>8.0500000000000007</v>
      </c>
      <c r="L12" s="117">
        <v>7.54</v>
      </c>
      <c r="M12" s="117">
        <v>7.41</v>
      </c>
      <c r="N12" s="117">
        <v>7.93</v>
      </c>
    </row>
    <row r="13" spans="3:14" ht="26.25" customHeight="1">
      <c r="C13" s="1331"/>
      <c r="D13" s="25" t="s">
        <v>302</v>
      </c>
      <c r="E13" s="83">
        <f>SUM(E5:E12)</f>
        <v>135</v>
      </c>
      <c r="F13" s="83">
        <f>SUM(F5:F12)</f>
        <v>78</v>
      </c>
      <c r="G13" s="83">
        <f>SUM(G5:G12)</f>
        <v>57</v>
      </c>
      <c r="H13" s="83">
        <f>SUM(H5:H12)</f>
        <v>22</v>
      </c>
      <c r="I13" s="83">
        <f>SUM(I5:I12)</f>
        <v>79</v>
      </c>
      <c r="J13" s="116"/>
      <c r="K13" s="116"/>
      <c r="L13" s="116"/>
      <c r="M13" s="116"/>
      <c r="N13" s="116"/>
    </row>
    <row r="14" spans="3:14" ht="32.25" customHeight="1">
      <c r="C14" s="1331"/>
      <c r="D14" s="54" t="s">
        <v>296</v>
      </c>
      <c r="E14" s="161">
        <v>15</v>
      </c>
      <c r="F14" s="161">
        <v>8</v>
      </c>
      <c r="G14" s="161">
        <v>8</v>
      </c>
      <c r="H14" s="161">
        <v>5</v>
      </c>
      <c r="I14" s="161">
        <v>13</v>
      </c>
      <c r="J14" s="280">
        <f>G14/F14</f>
        <v>1</v>
      </c>
      <c r="K14" s="117">
        <v>8.91</v>
      </c>
      <c r="L14" s="117">
        <v>9.1199999999999992</v>
      </c>
      <c r="M14" s="117">
        <v>8.56</v>
      </c>
      <c r="N14" s="117">
        <v>8.4600000000000009</v>
      </c>
    </row>
    <row r="15" spans="3:14" ht="32.25" customHeight="1">
      <c r="C15" s="1331"/>
      <c r="D15" s="54" t="s">
        <v>4556</v>
      </c>
      <c r="E15" s="161">
        <v>20</v>
      </c>
      <c r="F15" s="161">
        <v>10</v>
      </c>
      <c r="G15" s="161">
        <v>10</v>
      </c>
      <c r="H15" s="161">
        <v>2</v>
      </c>
      <c r="I15" s="161">
        <v>12</v>
      </c>
      <c r="J15" s="280">
        <f>G15/F15</f>
        <v>1</v>
      </c>
      <c r="K15" s="117">
        <v>9.2100000000000009</v>
      </c>
      <c r="L15" s="117">
        <v>9.11</v>
      </c>
      <c r="M15" s="117">
        <v>9.18</v>
      </c>
      <c r="N15" s="117">
        <v>9.1199999999999992</v>
      </c>
    </row>
    <row r="16" spans="3:14" ht="32.25" customHeight="1">
      <c r="C16" s="1331"/>
      <c r="D16" s="54" t="s">
        <v>297</v>
      </c>
      <c r="E16" s="117">
        <v>15</v>
      </c>
      <c r="F16" s="117">
        <v>10</v>
      </c>
      <c r="G16" s="117">
        <v>8</v>
      </c>
      <c r="H16" s="117">
        <v>0</v>
      </c>
      <c r="I16" s="117">
        <v>8</v>
      </c>
      <c r="J16" s="280">
        <f>G16/F16</f>
        <v>0.8</v>
      </c>
      <c r="K16" s="117">
        <v>9.7899999999999991</v>
      </c>
      <c r="L16" s="117">
        <v>8.2100000000000009</v>
      </c>
      <c r="M16" s="161">
        <v>9.74</v>
      </c>
      <c r="N16" s="161">
        <v>8.9700000000000006</v>
      </c>
    </row>
    <row r="17" spans="3:14" ht="38.25" customHeight="1">
      <c r="C17" s="1331"/>
      <c r="D17" s="54" t="s">
        <v>917</v>
      </c>
      <c r="E17" s="159">
        <v>10</v>
      </c>
      <c r="F17" s="159">
        <v>7</v>
      </c>
      <c r="G17" s="159">
        <v>5</v>
      </c>
      <c r="H17" s="159">
        <v>0</v>
      </c>
      <c r="I17" s="159">
        <v>5</v>
      </c>
      <c r="J17" s="280">
        <f>G17/F17</f>
        <v>0.7142857142857143</v>
      </c>
      <c r="K17" s="161">
        <v>9.0399999999999991</v>
      </c>
      <c r="L17" s="117">
        <v>9.32</v>
      </c>
      <c r="M17" s="117">
        <v>9.14</v>
      </c>
      <c r="N17" s="117">
        <v>9.52</v>
      </c>
    </row>
    <row r="18" spans="3:14" ht="26.25" customHeight="1">
      <c r="C18" s="1331"/>
      <c r="D18" s="71" t="s">
        <v>222</v>
      </c>
      <c r="E18" s="282">
        <f>SUM(E14:E17)</f>
        <v>60</v>
      </c>
      <c r="F18" s="282">
        <f>SUM(F14:F17)</f>
        <v>35</v>
      </c>
      <c r="G18" s="282">
        <f>SUM(G14:G17)</f>
        <v>31</v>
      </c>
      <c r="H18" s="282">
        <f>SUM(H14:H17)</f>
        <v>7</v>
      </c>
      <c r="I18" s="282">
        <f>SUM(I14:I17)</f>
        <v>38</v>
      </c>
      <c r="J18" s="119"/>
      <c r="K18" s="123"/>
      <c r="L18" s="123"/>
      <c r="M18" s="123"/>
      <c r="N18" s="123"/>
    </row>
    <row r="19" spans="3:14">
      <c r="C19" s="1332"/>
      <c r="D19" s="89" t="s">
        <v>165</v>
      </c>
      <c r="E19" s="852">
        <f>SUM(E13,E18)</f>
        <v>195</v>
      </c>
      <c r="F19" s="852">
        <f>SUM(F13,F18)</f>
        <v>113</v>
      </c>
      <c r="G19" s="852">
        <f>SUM(G13,G18)</f>
        <v>88</v>
      </c>
      <c r="H19" s="852">
        <f>SUM(H13,H18)</f>
        <v>29</v>
      </c>
      <c r="I19" s="852">
        <f>SUM(I13,I18)</f>
        <v>117</v>
      </c>
      <c r="J19" s="73"/>
      <c r="K19" s="125"/>
      <c r="L19" s="125"/>
      <c r="M19" s="125"/>
      <c r="N19" s="125"/>
    </row>
    <row r="20" spans="3:14" ht="27.6">
      <c r="C20" s="1312" t="s">
        <v>221</v>
      </c>
      <c r="D20" s="973" t="s">
        <v>13</v>
      </c>
      <c r="E20" s="971">
        <v>50</v>
      </c>
      <c r="F20" s="971">
        <v>25</v>
      </c>
      <c r="G20" s="971">
        <v>25</v>
      </c>
      <c r="H20" s="971">
        <v>13</v>
      </c>
      <c r="I20" s="971">
        <f t="shared" ref="I20:I33" si="0">G20+H20</f>
        <v>38</v>
      </c>
      <c r="J20" s="985">
        <f t="shared" ref="J20:J21" si="1">G20/F20</f>
        <v>1</v>
      </c>
      <c r="K20" s="971"/>
      <c r="L20" s="971">
        <v>7.58</v>
      </c>
      <c r="M20" s="971">
        <v>7.43</v>
      </c>
      <c r="N20" s="971">
        <v>7.48</v>
      </c>
    </row>
    <row r="21" spans="3:14">
      <c r="C21" s="1333"/>
      <c r="D21" s="973" t="s">
        <v>12</v>
      </c>
      <c r="E21" s="971">
        <v>60</v>
      </c>
      <c r="F21" s="971">
        <v>40</v>
      </c>
      <c r="G21" s="1340">
        <v>40</v>
      </c>
      <c r="H21" s="1340">
        <v>4</v>
      </c>
      <c r="I21" s="971">
        <f t="shared" si="0"/>
        <v>44</v>
      </c>
      <c r="J21" s="1342">
        <f t="shared" si="1"/>
        <v>1</v>
      </c>
      <c r="K21" s="1340"/>
      <c r="L21" s="1340">
        <v>7.38</v>
      </c>
      <c r="M21" s="1340">
        <v>7.3</v>
      </c>
      <c r="N21" s="1340">
        <v>7.63</v>
      </c>
    </row>
    <row r="22" spans="3:14" ht="14.25" customHeight="1">
      <c r="C22" s="1333"/>
      <c r="D22" s="973" t="s">
        <v>11</v>
      </c>
      <c r="E22" s="971"/>
      <c r="F22" s="971"/>
      <c r="G22" s="1341"/>
      <c r="H22" s="1341"/>
      <c r="I22" s="971">
        <f t="shared" si="0"/>
        <v>0</v>
      </c>
      <c r="J22" s="1341"/>
      <c r="K22" s="1341"/>
      <c r="L22" s="1341"/>
      <c r="M22" s="1341"/>
      <c r="N22" s="1341"/>
    </row>
    <row r="23" spans="3:14" ht="15" customHeight="1">
      <c r="C23" s="1333"/>
      <c r="D23" s="973" t="s">
        <v>82</v>
      </c>
      <c r="E23" s="971">
        <v>30</v>
      </c>
      <c r="F23" s="971">
        <v>15</v>
      </c>
      <c r="G23" s="971">
        <v>15</v>
      </c>
      <c r="H23" s="971">
        <v>3</v>
      </c>
      <c r="I23" s="971">
        <f t="shared" si="0"/>
        <v>18</v>
      </c>
      <c r="J23" s="985">
        <f t="shared" ref="J23:J41" si="2">G23/F23</f>
        <v>1</v>
      </c>
      <c r="K23" s="971"/>
      <c r="L23" s="971">
        <v>7.24</v>
      </c>
      <c r="M23" s="971">
        <v>7.15</v>
      </c>
      <c r="N23" s="971">
        <v>7.06</v>
      </c>
    </row>
    <row r="24" spans="3:14">
      <c r="C24" s="1333"/>
      <c r="D24" s="973" t="s">
        <v>140</v>
      </c>
      <c r="E24" s="971">
        <v>30</v>
      </c>
      <c r="F24" s="971">
        <v>20</v>
      </c>
      <c r="G24" s="972">
        <v>20</v>
      </c>
      <c r="H24" s="972">
        <v>3</v>
      </c>
      <c r="I24" s="971">
        <f t="shared" si="0"/>
        <v>23</v>
      </c>
      <c r="J24" s="985">
        <f t="shared" si="2"/>
        <v>1</v>
      </c>
      <c r="K24" s="972"/>
      <c r="L24" s="972">
        <v>7.74</v>
      </c>
      <c r="M24" s="972">
        <v>7.11</v>
      </c>
      <c r="N24" s="972">
        <v>7.32</v>
      </c>
    </row>
    <row r="25" spans="3:14">
      <c r="C25" s="1333"/>
      <c r="D25" s="973" t="s">
        <v>72</v>
      </c>
      <c r="E25" s="971">
        <v>50</v>
      </c>
      <c r="F25" s="971">
        <v>16</v>
      </c>
      <c r="G25" s="986">
        <v>16</v>
      </c>
      <c r="H25" s="986">
        <v>3</v>
      </c>
      <c r="I25" s="971">
        <f t="shared" si="0"/>
        <v>19</v>
      </c>
      <c r="J25" s="985">
        <f t="shared" si="2"/>
        <v>1</v>
      </c>
      <c r="K25" s="604"/>
      <c r="L25" s="604">
        <v>7.18</v>
      </c>
      <c r="M25" s="604">
        <v>7.47</v>
      </c>
      <c r="N25" s="604">
        <v>7.62</v>
      </c>
    </row>
    <row r="26" spans="3:14">
      <c r="C26" s="1333"/>
      <c r="D26" s="973" t="s">
        <v>15</v>
      </c>
      <c r="E26" s="971">
        <v>25</v>
      </c>
      <c r="F26" s="971">
        <v>10</v>
      </c>
      <c r="G26" s="986">
        <v>10</v>
      </c>
      <c r="H26" s="986">
        <v>6</v>
      </c>
      <c r="I26" s="971">
        <f t="shared" si="0"/>
        <v>16</v>
      </c>
      <c r="J26" s="985">
        <f t="shared" si="2"/>
        <v>1</v>
      </c>
      <c r="K26" s="604"/>
      <c r="L26" s="604">
        <v>7.06</v>
      </c>
      <c r="M26" s="604">
        <v>7.4</v>
      </c>
      <c r="N26" s="604">
        <v>7.28</v>
      </c>
    </row>
    <row r="27" spans="3:14">
      <c r="C27" s="1333"/>
      <c r="D27" s="975" t="s">
        <v>190</v>
      </c>
      <c r="E27" s="971">
        <v>25</v>
      </c>
      <c r="F27" s="971">
        <v>10</v>
      </c>
      <c r="G27" s="986">
        <v>10</v>
      </c>
      <c r="H27" s="986">
        <v>1</v>
      </c>
      <c r="I27" s="971">
        <f t="shared" si="0"/>
        <v>11</v>
      </c>
      <c r="J27" s="985">
        <f t="shared" si="2"/>
        <v>1</v>
      </c>
      <c r="K27" s="604"/>
      <c r="L27" s="604">
        <v>7.22</v>
      </c>
      <c r="M27" s="604">
        <v>7.18</v>
      </c>
      <c r="N27" s="604">
        <v>7.46</v>
      </c>
    </row>
    <row r="28" spans="3:14">
      <c r="C28" s="1333"/>
      <c r="D28" s="973" t="s">
        <v>80</v>
      </c>
      <c r="E28" s="971">
        <v>30</v>
      </c>
      <c r="F28" s="971">
        <v>16</v>
      </c>
      <c r="G28" s="972">
        <v>16</v>
      </c>
      <c r="H28" s="972">
        <v>2</v>
      </c>
      <c r="I28" s="971">
        <f t="shared" si="0"/>
        <v>18</v>
      </c>
      <c r="J28" s="985">
        <f t="shared" si="2"/>
        <v>1</v>
      </c>
      <c r="K28" s="972"/>
      <c r="L28" s="972">
        <v>8.2200000000000006</v>
      </c>
      <c r="M28" s="972">
        <v>7.39</v>
      </c>
      <c r="N28" s="972">
        <v>8.7200000000000006</v>
      </c>
    </row>
    <row r="29" spans="3:14" ht="27.6">
      <c r="C29" s="1333"/>
      <c r="D29" s="973" t="s">
        <v>81</v>
      </c>
      <c r="E29" s="971">
        <v>30</v>
      </c>
      <c r="F29" s="971">
        <v>16</v>
      </c>
      <c r="G29" s="972">
        <v>16</v>
      </c>
      <c r="H29" s="972">
        <v>0</v>
      </c>
      <c r="I29" s="971">
        <f t="shared" si="0"/>
        <v>16</v>
      </c>
      <c r="J29" s="985">
        <f t="shared" si="2"/>
        <v>1</v>
      </c>
      <c r="K29" s="972"/>
      <c r="L29" s="972">
        <v>8.4499999999999993</v>
      </c>
      <c r="M29" s="972">
        <v>7.8</v>
      </c>
      <c r="N29" s="972">
        <v>8.4600000000000009</v>
      </c>
    </row>
    <row r="30" spans="3:14" ht="27.6">
      <c r="C30" s="1333"/>
      <c r="D30" s="973" t="s">
        <v>16</v>
      </c>
      <c r="E30" s="971">
        <v>40</v>
      </c>
      <c r="F30" s="971">
        <v>22</v>
      </c>
      <c r="G30" s="972">
        <v>19</v>
      </c>
      <c r="H30" s="972">
        <v>0</v>
      </c>
      <c r="I30" s="971">
        <f t="shared" si="0"/>
        <v>19</v>
      </c>
      <c r="J30" s="985">
        <f t="shared" si="2"/>
        <v>0.86363636363636365</v>
      </c>
      <c r="K30" s="596"/>
      <c r="L30" s="596">
        <v>7.06</v>
      </c>
      <c r="M30" s="596">
        <v>7.05</v>
      </c>
      <c r="N30" s="596">
        <v>6.9</v>
      </c>
    </row>
    <row r="31" spans="3:14" ht="23.25" customHeight="1">
      <c r="C31" s="1333"/>
      <c r="D31" s="973" t="s">
        <v>279</v>
      </c>
      <c r="E31" s="972">
        <v>25</v>
      </c>
      <c r="F31" s="972">
        <v>21</v>
      </c>
      <c r="G31" s="972">
        <v>20</v>
      </c>
      <c r="H31" s="972">
        <v>1</v>
      </c>
      <c r="I31" s="971">
        <f t="shared" si="0"/>
        <v>21</v>
      </c>
      <c r="J31" s="985">
        <f t="shared" si="2"/>
        <v>0.95238095238095233</v>
      </c>
      <c r="K31" s="596"/>
      <c r="L31" s="596">
        <v>7.57</v>
      </c>
      <c r="M31" s="596">
        <v>8.23</v>
      </c>
      <c r="N31" s="596">
        <v>7.58</v>
      </c>
    </row>
    <row r="32" spans="3:14" ht="23.25" customHeight="1">
      <c r="C32" s="1333"/>
      <c r="D32" s="973" t="s">
        <v>300</v>
      </c>
      <c r="E32" s="986">
        <v>30</v>
      </c>
      <c r="F32" s="986">
        <v>21</v>
      </c>
      <c r="G32" s="986">
        <v>19</v>
      </c>
      <c r="H32" s="986">
        <v>0</v>
      </c>
      <c r="I32" s="971">
        <f t="shared" si="0"/>
        <v>19</v>
      </c>
      <c r="J32" s="985">
        <f t="shared" si="2"/>
        <v>0.90476190476190477</v>
      </c>
      <c r="K32" s="604"/>
      <c r="L32" s="604">
        <v>7.5</v>
      </c>
      <c r="M32" s="604">
        <v>7.57</v>
      </c>
      <c r="N32" s="604">
        <v>7.04</v>
      </c>
    </row>
    <row r="33" spans="3:14" ht="43.5" customHeight="1">
      <c r="C33" s="1333"/>
      <c r="D33" s="973" t="s">
        <v>4591</v>
      </c>
      <c r="E33" s="986">
        <v>25</v>
      </c>
      <c r="F33" s="986">
        <v>10</v>
      </c>
      <c r="G33" s="986">
        <v>15</v>
      </c>
      <c r="H33" s="986">
        <v>9</v>
      </c>
      <c r="I33" s="971">
        <f t="shared" si="0"/>
        <v>24</v>
      </c>
      <c r="J33" s="985">
        <f t="shared" si="2"/>
        <v>1.5</v>
      </c>
      <c r="K33" s="604"/>
      <c r="L33" s="604">
        <v>8.1199999999999992</v>
      </c>
      <c r="M33" s="604">
        <v>7.86</v>
      </c>
      <c r="N33" s="987"/>
    </row>
    <row r="34" spans="3:14" ht="43.5" customHeight="1">
      <c r="C34" s="1333"/>
      <c r="D34" s="976" t="s">
        <v>302</v>
      </c>
      <c r="E34" s="988">
        <f t="shared" ref="E34:I34" si="3">SUM(E20:E33)</f>
        <v>450</v>
      </c>
      <c r="F34" s="988">
        <f t="shared" si="3"/>
        <v>242</v>
      </c>
      <c r="G34" s="988">
        <f t="shared" si="3"/>
        <v>241</v>
      </c>
      <c r="H34" s="988">
        <f t="shared" si="3"/>
        <v>45</v>
      </c>
      <c r="I34" s="988">
        <f t="shared" si="3"/>
        <v>286</v>
      </c>
      <c r="J34" s="989">
        <f t="shared" si="2"/>
        <v>0.99586776859504134</v>
      </c>
      <c r="K34" s="988"/>
      <c r="L34" s="988"/>
      <c r="M34" s="988"/>
      <c r="N34" s="990"/>
    </row>
    <row r="35" spans="3:14" ht="28.5" customHeight="1">
      <c r="C35" s="1333"/>
      <c r="D35" s="977" t="s">
        <v>26</v>
      </c>
      <c r="E35" s="971">
        <v>16</v>
      </c>
      <c r="F35" s="971">
        <v>12</v>
      </c>
      <c r="G35" s="986">
        <v>12</v>
      </c>
      <c r="H35" s="986">
        <v>3</v>
      </c>
      <c r="I35" s="971">
        <f t="shared" ref="I35:I39" si="4">G35+H35</f>
        <v>15</v>
      </c>
      <c r="J35" s="985">
        <f t="shared" si="2"/>
        <v>1</v>
      </c>
      <c r="K35" s="986"/>
      <c r="L35" s="986">
        <v>8.4499999999999993</v>
      </c>
      <c r="M35" s="986">
        <v>7.76</v>
      </c>
      <c r="N35" s="986">
        <v>7.93</v>
      </c>
    </row>
    <row r="36" spans="3:14" ht="29.25" customHeight="1">
      <c r="C36" s="1333"/>
      <c r="D36" s="977" t="s">
        <v>298</v>
      </c>
      <c r="E36" s="971">
        <v>30</v>
      </c>
      <c r="F36" s="971">
        <v>20</v>
      </c>
      <c r="G36" s="986">
        <v>20</v>
      </c>
      <c r="H36" s="986">
        <v>7</v>
      </c>
      <c r="I36" s="971">
        <f t="shared" si="4"/>
        <v>27</v>
      </c>
      <c r="J36" s="985">
        <f t="shared" si="2"/>
        <v>1</v>
      </c>
      <c r="K36" s="986"/>
      <c r="L36" s="986">
        <v>9.3800000000000008</v>
      </c>
      <c r="M36" s="986">
        <v>9.26</v>
      </c>
      <c r="N36" s="986">
        <v>9.49</v>
      </c>
    </row>
    <row r="37" spans="3:14" ht="27" customHeight="1">
      <c r="C37" s="1333"/>
      <c r="D37" s="977" t="s">
        <v>299</v>
      </c>
      <c r="E37" s="971">
        <v>30</v>
      </c>
      <c r="F37" s="971">
        <v>20</v>
      </c>
      <c r="G37" s="986">
        <v>20</v>
      </c>
      <c r="H37" s="986">
        <v>1</v>
      </c>
      <c r="I37" s="971">
        <f t="shared" si="4"/>
        <v>21</v>
      </c>
      <c r="J37" s="985">
        <f t="shared" si="2"/>
        <v>1</v>
      </c>
      <c r="K37" s="986"/>
      <c r="L37" s="986">
        <v>9.3000000000000007</v>
      </c>
      <c r="M37" s="986">
        <v>9.57</v>
      </c>
      <c r="N37" s="986">
        <v>9.3699999999999992</v>
      </c>
    </row>
    <row r="38" spans="3:14">
      <c r="C38" s="1333"/>
      <c r="D38" s="977" t="s">
        <v>229</v>
      </c>
      <c r="E38" s="971">
        <v>20</v>
      </c>
      <c r="F38" s="971">
        <v>12</v>
      </c>
      <c r="G38" s="972">
        <v>9</v>
      </c>
      <c r="H38" s="972">
        <v>0</v>
      </c>
      <c r="I38" s="971">
        <f t="shared" si="4"/>
        <v>9</v>
      </c>
      <c r="J38" s="985">
        <f t="shared" si="2"/>
        <v>0.75</v>
      </c>
      <c r="K38" s="596"/>
      <c r="L38" s="596">
        <v>9.61</v>
      </c>
      <c r="M38" s="596">
        <v>9.51</v>
      </c>
      <c r="N38" s="596">
        <v>9.17</v>
      </c>
    </row>
    <row r="39" spans="3:14" ht="21.75" customHeight="1">
      <c r="C39" s="1333"/>
      <c r="D39" s="977" t="s">
        <v>138</v>
      </c>
      <c r="E39" s="972">
        <v>50</v>
      </c>
      <c r="F39" s="972">
        <v>26</v>
      </c>
      <c r="G39" s="972">
        <v>23</v>
      </c>
      <c r="H39" s="972">
        <v>1</v>
      </c>
      <c r="I39" s="971">
        <f t="shared" si="4"/>
        <v>24</v>
      </c>
      <c r="J39" s="985">
        <f t="shared" si="2"/>
        <v>0.88461538461538458</v>
      </c>
      <c r="K39" s="596"/>
      <c r="L39" s="596">
        <v>9.23</v>
      </c>
      <c r="M39" s="596">
        <v>9.1300000000000008</v>
      </c>
      <c r="N39" s="596">
        <v>9.25</v>
      </c>
    </row>
    <row r="40" spans="3:14" ht="21.75" customHeight="1">
      <c r="C40" s="1333"/>
      <c r="D40" s="978" t="s">
        <v>222</v>
      </c>
      <c r="E40" s="991">
        <f t="shared" ref="E40:I40" si="5">SUM(E35:E39)</f>
        <v>146</v>
      </c>
      <c r="F40" s="991">
        <f t="shared" si="5"/>
        <v>90</v>
      </c>
      <c r="G40" s="991">
        <f t="shared" si="5"/>
        <v>84</v>
      </c>
      <c r="H40" s="991">
        <f t="shared" si="5"/>
        <v>12</v>
      </c>
      <c r="I40" s="991">
        <f t="shared" si="5"/>
        <v>96</v>
      </c>
      <c r="J40" s="992">
        <f t="shared" si="2"/>
        <v>0.93333333333333335</v>
      </c>
      <c r="K40" s="991"/>
      <c r="L40" s="991"/>
      <c r="M40" s="990"/>
      <c r="N40" s="990"/>
    </row>
    <row r="41" spans="3:14">
      <c r="C41" s="1334"/>
      <c r="D41" s="979" t="s">
        <v>165</v>
      </c>
      <c r="E41" s="993">
        <f t="shared" ref="E41:I41" si="6">E34+E40</f>
        <v>596</v>
      </c>
      <c r="F41" s="993">
        <f t="shared" si="6"/>
        <v>332</v>
      </c>
      <c r="G41" s="993">
        <f t="shared" si="6"/>
        <v>325</v>
      </c>
      <c r="H41" s="993">
        <f t="shared" si="6"/>
        <v>57</v>
      </c>
      <c r="I41" s="993">
        <f t="shared" si="6"/>
        <v>382</v>
      </c>
      <c r="J41" s="992">
        <f t="shared" si="2"/>
        <v>0.97891566265060237</v>
      </c>
      <c r="K41" s="993"/>
      <c r="L41" s="993"/>
      <c r="M41" s="994"/>
      <c r="N41" s="994"/>
    </row>
    <row r="42" spans="3:14">
      <c r="C42" s="1287" t="s">
        <v>307</v>
      </c>
      <c r="D42" s="61" t="s">
        <v>280</v>
      </c>
      <c r="E42" s="980">
        <v>60</v>
      </c>
      <c r="F42" s="980">
        <v>25</v>
      </c>
      <c r="G42" s="980">
        <v>24</v>
      </c>
      <c r="H42" s="980">
        <v>2</v>
      </c>
      <c r="I42" s="126">
        <f>SUM(G42:H42)</f>
        <v>26</v>
      </c>
      <c r="J42" s="149">
        <f>G42/F42</f>
        <v>0.96</v>
      </c>
      <c r="K42" s="981">
        <v>8.56</v>
      </c>
      <c r="L42" s="982">
        <v>7.74</v>
      </c>
      <c r="M42" s="82">
        <v>8.3699999999999992</v>
      </c>
      <c r="N42" s="82">
        <v>8.1999999999999993</v>
      </c>
    </row>
    <row r="43" spans="3:14" ht="16.5" customHeight="1">
      <c r="C43" s="1325"/>
      <c r="D43" s="61" t="s">
        <v>73</v>
      </c>
      <c r="E43" s="980">
        <v>50</v>
      </c>
      <c r="F43" s="980">
        <v>20</v>
      </c>
      <c r="G43" s="980">
        <v>20</v>
      </c>
      <c r="H43" s="980">
        <v>2</v>
      </c>
      <c r="I43" s="126">
        <f t="shared" ref="I43:I52" si="7">SUM(G43:H43)</f>
        <v>22</v>
      </c>
      <c r="J43" s="149">
        <f t="shared" ref="J43:J52" si="8">G43/F43</f>
        <v>1</v>
      </c>
      <c r="K43" s="981">
        <v>7.1</v>
      </c>
      <c r="L43" s="982">
        <v>6.7</v>
      </c>
      <c r="M43" s="126">
        <v>7.16</v>
      </c>
      <c r="N43" s="126">
        <v>7</v>
      </c>
    </row>
    <row r="44" spans="3:14" ht="15" customHeight="1">
      <c r="C44" s="1325"/>
      <c r="D44" s="61" t="s">
        <v>20</v>
      </c>
      <c r="E44" s="980">
        <v>45</v>
      </c>
      <c r="F44" s="980">
        <v>25</v>
      </c>
      <c r="G44" s="980">
        <v>25</v>
      </c>
      <c r="H44" s="980">
        <v>5</v>
      </c>
      <c r="I44" s="126">
        <f t="shared" si="7"/>
        <v>30</v>
      </c>
      <c r="J44" s="149">
        <f t="shared" si="8"/>
        <v>1</v>
      </c>
      <c r="K44" s="981">
        <v>8.0500000000000007</v>
      </c>
      <c r="L44" s="982">
        <v>7.74</v>
      </c>
      <c r="M44" s="126">
        <v>8.06</v>
      </c>
      <c r="N44" s="126">
        <v>7.93</v>
      </c>
    </row>
    <row r="45" spans="3:14" ht="25.5" customHeight="1">
      <c r="C45" s="1325"/>
      <c r="D45" s="61" t="s">
        <v>281</v>
      </c>
      <c r="E45" s="980">
        <v>45</v>
      </c>
      <c r="F45" s="980">
        <v>25</v>
      </c>
      <c r="G45" s="980">
        <v>25</v>
      </c>
      <c r="H45" s="980">
        <v>11</v>
      </c>
      <c r="I45" s="126">
        <f t="shared" si="7"/>
        <v>36</v>
      </c>
      <c r="J45" s="149">
        <f t="shared" si="8"/>
        <v>1</v>
      </c>
      <c r="K45" s="981">
        <v>7.44</v>
      </c>
      <c r="L45" s="982">
        <v>7.89</v>
      </c>
      <c r="M45" s="126">
        <v>7.12</v>
      </c>
      <c r="N45" s="126">
        <v>7.31</v>
      </c>
    </row>
    <row r="46" spans="3:14" ht="15.75" customHeight="1">
      <c r="C46" s="1325"/>
      <c r="D46" s="61" t="s">
        <v>75</v>
      </c>
      <c r="E46" s="980">
        <v>50</v>
      </c>
      <c r="F46" s="980">
        <v>15</v>
      </c>
      <c r="G46" s="980">
        <v>15</v>
      </c>
      <c r="H46" s="980">
        <v>4</v>
      </c>
      <c r="I46" s="126">
        <f t="shared" si="7"/>
        <v>19</v>
      </c>
      <c r="J46" s="149">
        <f t="shared" si="8"/>
        <v>1</v>
      </c>
      <c r="K46" s="981">
        <v>7.41</v>
      </c>
      <c r="L46" s="982">
        <v>7.88</v>
      </c>
      <c r="M46" s="126">
        <v>7.53</v>
      </c>
      <c r="N46" s="126">
        <v>7.89</v>
      </c>
    </row>
    <row r="47" spans="3:14">
      <c r="C47" s="1325"/>
      <c r="D47" s="61" t="s">
        <v>52</v>
      </c>
      <c r="E47" s="980">
        <v>45</v>
      </c>
      <c r="F47" s="980">
        <v>18</v>
      </c>
      <c r="G47" s="980">
        <v>18</v>
      </c>
      <c r="H47" s="980">
        <v>2</v>
      </c>
      <c r="I47" s="126">
        <f t="shared" si="7"/>
        <v>20</v>
      </c>
      <c r="J47" s="149">
        <f t="shared" si="8"/>
        <v>1</v>
      </c>
      <c r="K47" s="981">
        <v>7.47</v>
      </c>
      <c r="L47" s="982">
        <v>7.33</v>
      </c>
      <c r="M47" s="126">
        <v>7.65</v>
      </c>
      <c r="N47" s="126">
        <v>7.07</v>
      </c>
    </row>
    <row r="48" spans="3:14" ht="14.25" customHeight="1">
      <c r="C48" s="1325"/>
      <c r="D48" s="61" t="s">
        <v>77</v>
      </c>
      <c r="E48" s="980">
        <v>50</v>
      </c>
      <c r="F48" s="980">
        <v>20</v>
      </c>
      <c r="G48" s="980">
        <v>17</v>
      </c>
      <c r="H48" s="980">
        <v>9</v>
      </c>
      <c r="I48" s="126">
        <f t="shared" si="7"/>
        <v>26</v>
      </c>
      <c r="J48" s="149">
        <f t="shared" si="8"/>
        <v>0.85</v>
      </c>
      <c r="K48" s="981">
        <v>7.68</v>
      </c>
      <c r="L48" s="982">
        <v>8.1199999999999992</v>
      </c>
      <c r="M48" s="126">
        <v>8.26</v>
      </c>
      <c r="N48" s="126">
        <v>8.64</v>
      </c>
    </row>
    <row r="49" spans="3:14" ht="29.25" customHeight="1">
      <c r="C49" s="1325"/>
      <c r="D49" s="61" t="s">
        <v>24</v>
      </c>
      <c r="E49" s="980">
        <v>0</v>
      </c>
      <c r="F49" s="980">
        <v>0</v>
      </c>
      <c r="G49" s="980">
        <v>0</v>
      </c>
      <c r="H49" s="980">
        <v>0</v>
      </c>
      <c r="I49" s="126">
        <f t="shared" si="7"/>
        <v>0</v>
      </c>
      <c r="J49" s="149"/>
      <c r="K49" s="981">
        <v>6.59</v>
      </c>
      <c r="L49" s="982">
        <v>6.59</v>
      </c>
      <c r="M49" s="126">
        <v>6.98</v>
      </c>
      <c r="N49" s="126">
        <v>7.02</v>
      </c>
    </row>
    <row r="50" spans="3:14" ht="28.5" customHeight="1">
      <c r="C50" s="1325"/>
      <c r="D50" s="61" t="s">
        <v>282</v>
      </c>
      <c r="E50" s="980">
        <v>40</v>
      </c>
      <c r="F50" s="980">
        <v>20</v>
      </c>
      <c r="G50" s="980">
        <v>20</v>
      </c>
      <c r="H50" s="980">
        <v>8</v>
      </c>
      <c r="I50" s="126">
        <f t="shared" si="7"/>
        <v>28</v>
      </c>
      <c r="J50" s="149">
        <f t="shared" si="8"/>
        <v>1</v>
      </c>
      <c r="K50" s="981">
        <v>7</v>
      </c>
      <c r="L50" s="982">
        <v>7.25</v>
      </c>
      <c r="M50" s="126">
        <v>6.38</v>
      </c>
      <c r="N50" s="126">
        <v>7.18</v>
      </c>
    </row>
    <row r="51" spans="3:14" ht="34.5" customHeight="1">
      <c r="C51" s="1325"/>
      <c r="D51" s="61" t="s">
        <v>76</v>
      </c>
      <c r="E51" s="980">
        <v>40</v>
      </c>
      <c r="F51" s="980">
        <v>15</v>
      </c>
      <c r="G51" s="980">
        <v>15</v>
      </c>
      <c r="H51" s="980">
        <v>4</v>
      </c>
      <c r="I51" s="126">
        <f t="shared" si="7"/>
        <v>19</v>
      </c>
      <c r="J51" s="149">
        <f t="shared" si="8"/>
        <v>1</v>
      </c>
      <c r="K51" s="981">
        <v>7.08</v>
      </c>
      <c r="L51" s="982">
        <v>7.11</v>
      </c>
      <c r="M51" s="126">
        <v>7.41</v>
      </c>
      <c r="N51" s="126">
        <v>7.14</v>
      </c>
    </row>
    <row r="52" spans="3:14">
      <c r="C52" s="1325"/>
      <c r="D52" s="61" t="s">
        <v>28</v>
      </c>
      <c r="E52" s="980">
        <v>40</v>
      </c>
      <c r="F52" s="980">
        <v>14</v>
      </c>
      <c r="G52" s="980">
        <v>14</v>
      </c>
      <c r="H52" s="980">
        <v>9</v>
      </c>
      <c r="I52" s="126">
        <f t="shared" si="7"/>
        <v>23</v>
      </c>
      <c r="J52" s="149">
        <f t="shared" si="8"/>
        <v>1</v>
      </c>
      <c r="K52" s="983">
        <v>7.77</v>
      </c>
      <c r="L52" s="984">
        <v>7.51</v>
      </c>
      <c r="M52" s="126">
        <v>7.41</v>
      </c>
      <c r="N52" s="126">
        <v>7.01</v>
      </c>
    </row>
    <row r="53" spans="3:14" ht="21.75" customHeight="1">
      <c r="C53" s="1325"/>
      <c r="D53" s="25" t="s">
        <v>302</v>
      </c>
      <c r="E53" s="121">
        <f>SUM(E42:E52)</f>
        <v>465</v>
      </c>
      <c r="F53" s="121">
        <f>SUM(F42:F52)</f>
        <v>197</v>
      </c>
      <c r="G53" s="121">
        <f>SUM(G42:G52)</f>
        <v>193</v>
      </c>
      <c r="H53" s="121">
        <f>SUM(H42:H52)</f>
        <v>56</v>
      </c>
      <c r="I53" s="121">
        <f>SUM(I42:I52)</f>
        <v>249</v>
      </c>
      <c r="J53" s="118">
        <f t="shared" ref="J53:N53" si="9">AVERAGE(J42:J52)</f>
        <v>0.98099999999999987</v>
      </c>
      <c r="K53" s="116">
        <f t="shared" si="9"/>
        <v>7.4681818181818178</v>
      </c>
      <c r="L53" s="116">
        <f t="shared" si="9"/>
        <v>7.4418181818181814</v>
      </c>
      <c r="M53" s="116">
        <f t="shared" si="9"/>
        <v>7.4845454545454535</v>
      </c>
      <c r="N53" s="116">
        <f t="shared" si="9"/>
        <v>7.4900000000000011</v>
      </c>
    </row>
    <row r="54" spans="3:14" ht="33" customHeight="1">
      <c r="C54" s="1325"/>
      <c r="D54" s="62" t="s">
        <v>33</v>
      </c>
      <c r="E54" s="980">
        <v>30</v>
      </c>
      <c r="F54" s="980">
        <v>15</v>
      </c>
      <c r="G54" s="980">
        <v>15</v>
      </c>
      <c r="H54" s="980">
        <v>7</v>
      </c>
      <c r="I54" s="126">
        <f>SUM(G54:H54)</f>
        <v>22</v>
      </c>
      <c r="J54" s="149">
        <f>G54/F54</f>
        <v>1</v>
      </c>
      <c r="K54" s="981">
        <v>7.61</v>
      </c>
      <c r="L54" s="982">
        <v>8.2899999999999991</v>
      </c>
      <c r="M54" s="126">
        <v>8.35</v>
      </c>
      <c r="N54" s="126">
        <v>7.94</v>
      </c>
    </row>
    <row r="55" spans="3:14" ht="24" customHeight="1">
      <c r="C55" s="1325"/>
      <c r="D55" s="62" t="s">
        <v>170</v>
      </c>
      <c r="E55" s="980">
        <v>20</v>
      </c>
      <c r="F55" s="980">
        <v>15</v>
      </c>
      <c r="G55" s="980">
        <v>7</v>
      </c>
      <c r="H55" s="980">
        <v>0</v>
      </c>
      <c r="I55" s="126">
        <f t="shared" ref="I55:I57" si="10">SUM(G55:H55)</f>
        <v>7</v>
      </c>
      <c r="J55" s="149">
        <f t="shared" ref="J55:J57" si="11">G55/F55</f>
        <v>0.46666666666666667</v>
      </c>
      <c r="K55" s="981">
        <v>8.5</v>
      </c>
      <c r="L55" s="982">
        <v>7.97</v>
      </c>
      <c r="M55" s="126">
        <v>8.16</v>
      </c>
      <c r="N55" s="126">
        <v>9.27</v>
      </c>
    </row>
    <row r="56" spans="3:14" ht="15.75" customHeight="1">
      <c r="C56" s="1325"/>
      <c r="D56" s="62" t="s">
        <v>79</v>
      </c>
      <c r="E56" s="980">
        <v>30</v>
      </c>
      <c r="F56" s="980">
        <v>15</v>
      </c>
      <c r="G56" s="980">
        <v>10</v>
      </c>
      <c r="H56" s="980">
        <v>1</v>
      </c>
      <c r="I56" s="126">
        <f t="shared" si="10"/>
        <v>11</v>
      </c>
      <c r="J56" s="149">
        <f t="shared" si="11"/>
        <v>0.66666666666666663</v>
      </c>
      <c r="K56" s="981">
        <v>8.41</v>
      </c>
      <c r="L56" s="982">
        <v>8.65</v>
      </c>
      <c r="M56" s="126">
        <v>8.1999999999999993</v>
      </c>
      <c r="N56" s="126">
        <v>9.1300000000000008</v>
      </c>
    </row>
    <row r="57" spans="3:14" ht="21" customHeight="1">
      <c r="C57" s="1325"/>
      <c r="D57" s="62" t="s">
        <v>34</v>
      </c>
      <c r="E57" s="980">
        <v>30</v>
      </c>
      <c r="F57" s="980">
        <v>15</v>
      </c>
      <c r="G57" s="980">
        <v>15</v>
      </c>
      <c r="H57" s="980">
        <v>4</v>
      </c>
      <c r="I57" s="126">
        <f t="shared" si="10"/>
        <v>19</v>
      </c>
      <c r="J57" s="149">
        <f t="shared" si="11"/>
        <v>1</v>
      </c>
      <c r="K57" s="981">
        <v>8.25</v>
      </c>
      <c r="L57" s="982">
        <v>8.25</v>
      </c>
      <c r="M57" s="126">
        <v>7.69</v>
      </c>
      <c r="N57" s="126">
        <v>8.99</v>
      </c>
    </row>
    <row r="58" spans="3:14" ht="21" customHeight="1">
      <c r="C58" s="1325"/>
      <c r="D58" s="71" t="s">
        <v>222</v>
      </c>
      <c r="E58" s="381">
        <f>SUM(E54:E57)</f>
        <v>110</v>
      </c>
      <c r="F58" s="381">
        <f t="shared" ref="F58:I58" si="12">SUM(F54:F57)</f>
        <v>60</v>
      </c>
      <c r="G58" s="381">
        <f t="shared" si="12"/>
        <v>47</v>
      </c>
      <c r="H58" s="381">
        <f t="shared" si="12"/>
        <v>12</v>
      </c>
      <c r="I58" s="381">
        <f t="shared" si="12"/>
        <v>59</v>
      </c>
      <c r="J58" s="119">
        <f>AVERAGE(J47:J57)</f>
        <v>0.89643333333333319</v>
      </c>
      <c r="K58" s="123">
        <f>AVERAGE(K54:K57)</f>
        <v>8.192499999999999</v>
      </c>
      <c r="L58" s="123">
        <f>AVERAGE(L54:L57)</f>
        <v>8.2899999999999991</v>
      </c>
      <c r="M58" s="123">
        <f>AVERAGE(M54:M57)</f>
        <v>8.1</v>
      </c>
      <c r="N58" s="123">
        <f>AVERAGE(N54:N57)</f>
        <v>8.8325000000000014</v>
      </c>
    </row>
    <row r="59" spans="3:14">
      <c r="C59" s="1325"/>
      <c r="D59" s="89" t="s">
        <v>165</v>
      </c>
      <c r="E59" s="852">
        <f>E53+E58</f>
        <v>575</v>
      </c>
      <c r="F59" s="852">
        <f t="shared" ref="F59:I59" si="13">F53+F58</f>
        <v>257</v>
      </c>
      <c r="G59" s="852">
        <f t="shared" si="13"/>
        <v>240</v>
      </c>
      <c r="H59" s="852">
        <f t="shared" si="13"/>
        <v>68</v>
      </c>
      <c r="I59" s="852">
        <f t="shared" si="13"/>
        <v>308</v>
      </c>
      <c r="J59" s="124">
        <f>G59/F59</f>
        <v>0.93385214007782102</v>
      </c>
      <c r="K59" s="125">
        <f>AVERAGE(K42:K52,K54:K57)</f>
        <v>7.6613333333333324</v>
      </c>
      <c r="L59" s="125">
        <f>AVERAGE(L42:L52,L54:L57)</f>
        <v>7.668000000000001</v>
      </c>
      <c r="M59" s="125">
        <f>AVERAGE(M42:M52,M54:M57)</f>
        <v>7.6486666666666654</v>
      </c>
      <c r="N59" s="125">
        <f>AVERAGE(N42:N52,N54:N57)</f>
        <v>7.8479999999999999</v>
      </c>
    </row>
    <row r="60" spans="3:14" ht="27.6">
      <c r="C60" s="513" t="s">
        <v>4592</v>
      </c>
      <c r="D60" s="529" t="s">
        <v>4589</v>
      </c>
      <c r="E60" s="972">
        <v>30</v>
      </c>
      <c r="F60" s="972">
        <v>25</v>
      </c>
      <c r="G60" s="972">
        <v>9</v>
      </c>
      <c r="H60" s="972">
        <v>0</v>
      </c>
      <c r="I60" s="971">
        <v>9</v>
      </c>
      <c r="J60" s="995">
        <f t="shared" ref="J60:J62" si="14">G60/F60</f>
        <v>0.36</v>
      </c>
      <c r="K60" s="996">
        <v>7.5620000000000003</v>
      </c>
      <c r="L60" s="972">
        <v>7.22</v>
      </c>
      <c r="M60" s="972">
        <v>6.93</v>
      </c>
      <c r="N60" s="996">
        <v>7.3</v>
      </c>
    </row>
    <row r="61" spans="3:14">
      <c r="C61" s="514"/>
      <c r="D61" s="529" t="s">
        <v>4590</v>
      </c>
      <c r="E61" s="972">
        <v>30</v>
      </c>
      <c r="F61" s="972">
        <v>25</v>
      </c>
      <c r="G61" s="972">
        <v>16</v>
      </c>
      <c r="H61" s="972">
        <v>1</v>
      </c>
      <c r="I61" s="971">
        <v>17</v>
      </c>
      <c r="J61" s="995">
        <f t="shared" si="14"/>
        <v>0.64</v>
      </c>
      <c r="K61" s="597">
        <v>6.97</v>
      </c>
      <c r="L61" s="596">
        <v>7.06</v>
      </c>
      <c r="M61" s="597">
        <v>7.1</v>
      </c>
      <c r="N61" s="596">
        <v>6.98</v>
      </c>
    </row>
    <row r="62" spans="3:14">
      <c r="C62" s="514"/>
      <c r="D62" s="529" t="s">
        <v>4560</v>
      </c>
      <c r="E62" s="972">
        <v>25</v>
      </c>
      <c r="F62" s="972">
        <v>15</v>
      </c>
      <c r="G62" s="972">
        <v>15</v>
      </c>
      <c r="H62" s="972">
        <v>10</v>
      </c>
      <c r="I62" s="971">
        <v>25</v>
      </c>
      <c r="J62" s="995">
        <f t="shared" si="14"/>
        <v>1</v>
      </c>
      <c r="K62" s="597">
        <v>7.1020000000000003</v>
      </c>
      <c r="L62" s="596">
        <v>7.45</v>
      </c>
      <c r="M62" s="597">
        <v>7.7</v>
      </c>
      <c r="N62" s="596"/>
    </row>
    <row r="63" spans="3:14">
      <c r="C63" s="531"/>
      <c r="D63" s="528" t="s">
        <v>302</v>
      </c>
      <c r="E63" s="988">
        <f t="shared" ref="E63:I63" si="15">SUM(E60:E62)</f>
        <v>85</v>
      </c>
      <c r="F63" s="988">
        <f t="shared" si="15"/>
        <v>65</v>
      </c>
      <c r="G63" s="988">
        <f t="shared" si="15"/>
        <v>40</v>
      </c>
      <c r="H63" s="988">
        <f t="shared" si="15"/>
        <v>11</v>
      </c>
      <c r="I63" s="988">
        <f t="shared" si="15"/>
        <v>51</v>
      </c>
      <c r="J63" s="989"/>
      <c r="K63" s="988"/>
      <c r="L63" s="988"/>
      <c r="M63" s="988"/>
      <c r="N63" s="988"/>
    </row>
    <row r="64" spans="3:14">
      <c r="C64" s="530"/>
      <c r="D64" s="532" t="s">
        <v>165</v>
      </c>
      <c r="E64" s="997">
        <f t="shared" ref="E64:I64" si="16">SUM(E60:E62)</f>
        <v>85</v>
      </c>
      <c r="F64" s="997">
        <f t="shared" si="16"/>
        <v>65</v>
      </c>
      <c r="G64" s="997">
        <f t="shared" si="16"/>
        <v>40</v>
      </c>
      <c r="H64" s="997">
        <f t="shared" si="16"/>
        <v>11</v>
      </c>
      <c r="I64" s="997">
        <f t="shared" si="16"/>
        <v>51</v>
      </c>
      <c r="J64" s="989"/>
      <c r="K64" s="988"/>
      <c r="L64" s="988"/>
      <c r="M64" s="988"/>
      <c r="N64" s="988"/>
    </row>
    <row r="65" spans="3:22" ht="13.8" customHeight="1">
      <c r="C65" s="1337" t="s">
        <v>303</v>
      </c>
      <c r="D65" s="1338"/>
      <c r="E65" s="72">
        <v>1135</v>
      </c>
      <c r="F65" s="72">
        <v>672</v>
      </c>
      <c r="G65" s="72">
        <v>531</v>
      </c>
      <c r="H65" s="72">
        <v>134</v>
      </c>
      <c r="I65" s="72">
        <v>665</v>
      </c>
      <c r="J65" s="119">
        <f>G65/F65</f>
        <v>0.7901785714285714</v>
      </c>
      <c r="K65" s="123"/>
      <c r="L65" s="123"/>
      <c r="M65" s="123"/>
      <c r="N65" s="123"/>
    </row>
    <row r="66" spans="3:22" ht="13.8" customHeight="1">
      <c r="C66" s="1339" t="s">
        <v>304</v>
      </c>
      <c r="D66" s="1338"/>
      <c r="E66" s="72">
        <v>316</v>
      </c>
      <c r="F66" s="72">
        <f>F18+F40+F58</f>
        <v>185</v>
      </c>
      <c r="G66" s="72">
        <f>G18+G40+G58</f>
        <v>162</v>
      </c>
      <c r="H66" s="72">
        <f>H18+H40+H58</f>
        <v>31</v>
      </c>
      <c r="I66" s="72">
        <f>I18+I40+I58</f>
        <v>193</v>
      </c>
      <c r="J66" s="70">
        <f>G66/F66</f>
        <v>0.87567567567567572</v>
      </c>
      <c r="K66" s="123"/>
      <c r="L66" s="123"/>
      <c r="M66" s="123"/>
      <c r="N66" s="123"/>
    </row>
    <row r="67" spans="3:22" ht="13.8" customHeight="1">
      <c r="C67" s="1328" t="s">
        <v>57</v>
      </c>
      <c r="D67" s="1329"/>
      <c r="E67" s="852">
        <v>1451</v>
      </c>
      <c r="F67" s="852">
        <v>857</v>
      </c>
      <c r="G67" s="852">
        <v>693</v>
      </c>
      <c r="H67" s="852">
        <v>165</v>
      </c>
      <c r="I67" s="852">
        <v>858</v>
      </c>
      <c r="J67" s="73">
        <v>0.80859999999999999</v>
      </c>
      <c r="K67" s="125"/>
      <c r="L67" s="125"/>
      <c r="M67" s="125"/>
      <c r="N67" s="125"/>
    </row>
    <row r="68" spans="3:22">
      <c r="K68" s="5" t="s">
        <v>102</v>
      </c>
    </row>
    <row r="70" spans="3:22" ht="81">
      <c r="J70" s="68" t="s">
        <v>3350</v>
      </c>
      <c r="K70" s="181"/>
      <c r="L70" s="278"/>
      <c r="Q70" s="1" t="s">
        <v>4451</v>
      </c>
      <c r="S70" s="1">
        <v>2025</v>
      </c>
      <c r="T70" s="230">
        <v>2024</v>
      </c>
      <c r="U70" s="230">
        <v>2023</v>
      </c>
      <c r="V70" s="230">
        <v>2022</v>
      </c>
    </row>
    <row r="71" spans="3:22" ht="15" customHeight="1">
      <c r="H71" s="1323" t="s">
        <v>166</v>
      </c>
      <c r="I71" s="182" t="s">
        <v>3351</v>
      </c>
      <c r="J71" s="118">
        <v>0.73070000000000002</v>
      </c>
      <c r="K71" s="1"/>
      <c r="L71" s="1"/>
      <c r="Q71" s="352" t="s">
        <v>166</v>
      </c>
      <c r="R71" s="182" t="s">
        <v>3351</v>
      </c>
      <c r="S71" s="118" t="s">
        <v>5068</v>
      </c>
      <c r="T71" s="533">
        <v>7.83</v>
      </c>
      <c r="U71" s="1">
        <v>7.96</v>
      </c>
      <c r="V71" s="1">
        <v>8.0500000000000007</v>
      </c>
    </row>
    <row r="72" spans="3:22">
      <c r="H72" s="1323"/>
      <c r="I72" s="182" t="s">
        <v>1954</v>
      </c>
      <c r="J72" s="119">
        <v>0.88570000000000004</v>
      </c>
      <c r="K72" s="1"/>
      <c r="L72" s="1"/>
      <c r="Q72" s="352"/>
      <c r="R72" s="182" t="s">
        <v>1954</v>
      </c>
      <c r="S72" s="119" t="s">
        <v>5069</v>
      </c>
      <c r="T72" s="534">
        <v>8.94</v>
      </c>
      <c r="U72" s="1">
        <v>8.3699999999999992</v>
      </c>
      <c r="V72" s="1">
        <v>8.44</v>
      </c>
    </row>
    <row r="73" spans="3:22">
      <c r="H73" s="1323" t="s">
        <v>220</v>
      </c>
      <c r="I73" s="182" t="s">
        <v>3351</v>
      </c>
      <c r="J73" s="119">
        <v>0.99580000000000002</v>
      </c>
      <c r="K73" s="1"/>
      <c r="L73" s="1"/>
      <c r="Q73" s="352" t="s">
        <v>220</v>
      </c>
      <c r="R73" s="182" t="s">
        <v>3351</v>
      </c>
      <c r="S73" s="119" t="s">
        <v>5073</v>
      </c>
      <c r="T73" s="1">
        <v>7.47</v>
      </c>
      <c r="U73" s="1">
        <v>7.67</v>
      </c>
      <c r="V73" s="1">
        <v>7.49</v>
      </c>
    </row>
    <row r="74" spans="3:22">
      <c r="H74" s="1323"/>
      <c r="I74" s="182" t="s">
        <v>1954</v>
      </c>
      <c r="J74" s="119">
        <v>0.93330000000000002</v>
      </c>
      <c r="K74" s="1"/>
      <c r="L74" s="1"/>
      <c r="Q74" s="352"/>
      <c r="R74" s="182" t="s">
        <v>1954</v>
      </c>
      <c r="S74" s="119" t="s">
        <v>5074</v>
      </c>
      <c r="T74" s="1">
        <v>8.92</v>
      </c>
      <c r="U74" s="1">
        <v>8.66</v>
      </c>
      <c r="V74" s="1">
        <v>8.76</v>
      </c>
    </row>
    <row r="75" spans="3:22">
      <c r="H75" s="1323" t="s">
        <v>167</v>
      </c>
      <c r="I75" s="182" t="s">
        <v>3351</v>
      </c>
      <c r="J75" s="119">
        <v>0.97960000000000003</v>
      </c>
      <c r="K75" s="1"/>
      <c r="L75" s="1"/>
      <c r="Q75" s="1323" t="s">
        <v>4588</v>
      </c>
      <c r="R75" s="182" t="s">
        <v>3351</v>
      </c>
      <c r="S75" s="119" t="s">
        <v>5072</v>
      </c>
      <c r="T75" s="1">
        <v>7.24</v>
      </c>
      <c r="U75" s="1">
        <v>7.14</v>
      </c>
      <c r="V75" s="1">
        <v>7.16</v>
      </c>
    </row>
    <row r="76" spans="3:22">
      <c r="H76" s="1324"/>
      <c r="I76" s="182" t="s">
        <v>1954</v>
      </c>
      <c r="J76" s="119">
        <v>0.7833</v>
      </c>
      <c r="K76" s="1"/>
      <c r="L76" s="1"/>
      <c r="Q76" s="1324"/>
      <c r="R76" s="182" t="s">
        <v>1954</v>
      </c>
      <c r="S76" s="119"/>
    </row>
    <row r="77" spans="3:22">
      <c r="H77" s="1323" t="s">
        <v>4588</v>
      </c>
      <c r="I77" s="182" t="s">
        <v>3351</v>
      </c>
      <c r="J77" s="119">
        <v>0.61529999999999996</v>
      </c>
      <c r="K77" s="1"/>
      <c r="L77" s="1"/>
      <c r="Q77" s="352" t="s">
        <v>167</v>
      </c>
      <c r="R77" s="182" t="s">
        <v>3351</v>
      </c>
      <c r="S77" s="119" t="s">
        <v>5070</v>
      </c>
      <c r="T77" s="1">
        <v>7.48</v>
      </c>
      <c r="U77" s="1">
        <v>7.49</v>
      </c>
      <c r="V77" s="1">
        <v>7.57</v>
      </c>
    </row>
    <row r="78" spans="3:22">
      <c r="H78" s="1324"/>
      <c r="I78" s="182" t="s">
        <v>1954</v>
      </c>
      <c r="J78" s="119">
        <v>0</v>
      </c>
      <c r="K78" s="1"/>
      <c r="L78" s="1"/>
      <c r="Q78" s="353"/>
      <c r="R78" s="182" t="s">
        <v>1954</v>
      </c>
      <c r="S78" s="119" t="s">
        <v>5071</v>
      </c>
      <c r="T78" s="1">
        <v>8.1</v>
      </c>
      <c r="U78" s="1">
        <v>8.83</v>
      </c>
      <c r="V78" s="1">
        <v>8.77</v>
      </c>
    </row>
    <row r="79" spans="3:22" ht="14.25" customHeight="1">
      <c r="H79" s="1343" t="s">
        <v>127</v>
      </c>
      <c r="I79" s="182" t="s">
        <v>3351</v>
      </c>
      <c r="J79" s="70">
        <v>0.86250000000000004</v>
      </c>
      <c r="K79" s="123"/>
      <c r="L79" s="279"/>
      <c r="Q79" s="350" t="s">
        <v>127</v>
      </c>
      <c r="R79" s="182" t="s">
        <v>3351</v>
      </c>
      <c r="S79" s="70" t="s">
        <v>5075</v>
      </c>
      <c r="T79" s="1">
        <v>7.34</v>
      </c>
      <c r="U79" s="1">
        <v>7.36</v>
      </c>
      <c r="V79" s="1">
        <v>7.33</v>
      </c>
    </row>
    <row r="80" spans="3:22" ht="14.25" customHeight="1">
      <c r="H80" s="1344"/>
      <c r="I80" s="182" t="s">
        <v>1954</v>
      </c>
      <c r="J80" s="70">
        <v>0.82689999999999997</v>
      </c>
      <c r="K80" s="123"/>
      <c r="L80" s="279"/>
      <c r="Q80" s="351"/>
      <c r="R80" s="182" t="s">
        <v>1954</v>
      </c>
      <c r="S80" s="70" t="s">
        <v>5076</v>
      </c>
      <c r="T80" s="1">
        <v>8.6999999999999993</v>
      </c>
      <c r="U80" s="1">
        <v>7.86</v>
      </c>
      <c r="V80" s="1">
        <v>8.01</v>
      </c>
    </row>
    <row r="103" spans="3:9" ht="31.8">
      <c r="C103" s="5" t="s">
        <v>4452</v>
      </c>
      <c r="D103" s="5"/>
      <c r="E103" s="5">
        <v>2025</v>
      </c>
      <c r="F103" s="68">
        <v>2024</v>
      </c>
      <c r="G103" s="68">
        <v>2023</v>
      </c>
      <c r="H103" s="68">
        <v>2022</v>
      </c>
      <c r="I103" s="68">
        <v>2021</v>
      </c>
    </row>
    <row r="104" spans="3:9">
      <c r="C104" s="352" t="s">
        <v>166</v>
      </c>
      <c r="D104" s="182" t="s">
        <v>3351</v>
      </c>
      <c r="E104" s="18">
        <v>0.73070000000000002</v>
      </c>
      <c r="F104" s="118">
        <v>0.89290000000000003</v>
      </c>
      <c r="G104" s="118">
        <v>0.86</v>
      </c>
      <c r="H104" s="118">
        <v>0.96053511705685612</v>
      </c>
      <c r="I104" s="184">
        <v>0.95</v>
      </c>
    </row>
    <row r="105" spans="3:9">
      <c r="C105" s="352"/>
      <c r="D105" s="182" t="s">
        <v>1954</v>
      </c>
      <c r="E105" s="18">
        <v>0.88570000000000004</v>
      </c>
      <c r="F105" s="119">
        <v>0.82850000000000001</v>
      </c>
      <c r="G105" s="119">
        <v>0.96</v>
      </c>
      <c r="H105" s="119">
        <v>1</v>
      </c>
      <c r="I105" s="184">
        <v>1</v>
      </c>
    </row>
    <row r="106" spans="3:9">
      <c r="C106" s="352" t="s">
        <v>220</v>
      </c>
      <c r="D106" s="182" t="s">
        <v>3351</v>
      </c>
      <c r="E106" s="18">
        <v>0.99580000000000002</v>
      </c>
      <c r="F106" s="119">
        <v>0.88019999999999998</v>
      </c>
      <c r="G106" s="119">
        <v>0.86</v>
      </c>
      <c r="H106" s="119">
        <v>0.9181034482758621</v>
      </c>
      <c r="I106" s="77">
        <v>0.90100000000000002</v>
      </c>
    </row>
    <row r="107" spans="3:9">
      <c r="C107" s="352"/>
      <c r="D107" s="182" t="s">
        <v>1954</v>
      </c>
      <c r="E107" s="18">
        <v>0.93330000000000002</v>
      </c>
      <c r="F107" s="119">
        <v>0.9667</v>
      </c>
      <c r="G107" s="119">
        <v>0.89</v>
      </c>
      <c r="H107" s="119">
        <v>1</v>
      </c>
      <c r="I107" s="77">
        <v>0.96499999999999997</v>
      </c>
    </row>
    <row r="108" spans="3:9">
      <c r="C108" s="373" t="s">
        <v>4588</v>
      </c>
      <c r="D108" s="182" t="s">
        <v>3351</v>
      </c>
      <c r="E108" s="18" t="s">
        <v>5077</v>
      </c>
      <c r="F108" s="119"/>
      <c r="G108" s="119"/>
      <c r="H108" s="119"/>
      <c r="I108" s="77"/>
    </row>
    <row r="109" spans="3:9">
      <c r="C109" s="373"/>
      <c r="D109" s="182" t="s">
        <v>1954</v>
      </c>
      <c r="E109" s="18"/>
      <c r="F109" s="119"/>
      <c r="G109" s="119"/>
      <c r="H109" s="119"/>
      <c r="I109" s="77"/>
    </row>
    <row r="110" spans="3:9">
      <c r="C110" s="352" t="s">
        <v>167</v>
      </c>
      <c r="D110" s="182" t="s">
        <v>3351</v>
      </c>
      <c r="E110" s="18" t="s">
        <v>5078</v>
      </c>
      <c r="F110" s="119">
        <v>0.92</v>
      </c>
      <c r="G110" s="119">
        <v>0.96</v>
      </c>
      <c r="H110" s="119">
        <v>0.99</v>
      </c>
      <c r="I110" s="184">
        <v>0.9</v>
      </c>
    </row>
    <row r="111" spans="3:9">
      <c r="C111" s="353"/>
      <c r="D111" s="182" t="s">
        <v>1954</v>
      </c>
      <c r="E111" s="18" t="s">
        <v>5079</v>
      </c>
      <c r="F111" s="119">
        <v>0.81</v>
      </c>
      <c r="G111" s="119">
        <v>0.86</v>
      </c>
      <c r="H111" s="119">
        <v>0.92</v>
      </c>
      <c r="I111" s="184">
        <v>0.83</v>
      </c>
    </row>
    <row r="112" spans="3:9">
      <c r="C112" s="350" t="s">
        <v>127</v>
      </c>
      <c r="D112" s="182" t="s">
        <v>3351</v>
      </c>
      <c r="E112" s="18">
        <v>0.86250000000000004</v>
      </c>
      <c r="F112" s="70">
        <v>0.88239999999999996</v>
      </c>
      <c r="G112" s="70">
        <v>0.88</v>
      </c>
      <c r="H112" s="70">
        <v>0.9298369172057328</v>
      </c>
      <c r="I112" s="123">
        <v>91.5</v>
      </c>
    </row>
    <row r="113" spans="3:9">
      <c r="C113" s="351"/>
      <c r="D113" s="182" t="s">
        <v>1954</v>
      </c>
      <c r="E113" s="18">
        <v>0.82689999999999997</v>
      </c>
      <c r="F113" s="70">
        <v>0.86839999999999995</v>
      </c>
      <c r="G113" s="70">
        <v>0.83</v>
      </c>
      <c r="H113" s="70">
        <v>0.95655126880229413</v>
      </c>
      <c r="I113" s="123">
        <v>92.9</v>
      </c>
    </row>
  </sheetData>
  <mergeCells count="27">
    <mergeCell ref="H71:H72"/>
    <mergeCell ref="H73:H74"/>
    <mergeCell ref="H77:H78"/>
    <mergeCell ref="H79:H80"/>
    <mergeCell ref="N21:N22"/>
    <mergeCell ref="H75:H76"/>
    <mergeCell ref="L3:N3"/>
    <mergeCell ref="G21:G22"/>
    <mergeCell ref="H21:H22"/>
    <mergeCell ref="J21:J22"/>
    <mergeCell ref="M21:M22"/>
    <mergeCell ref="Q75:Q76"/>
    <mergeCell ref="C42:C59"/>
    <mergeCell ref="C2:N2"/>
    <mergeCell ref="C67:D67"/>
    <mergeCell ref="C5:C19"/>
    <mergeCell ref="C3:C4"/>
    <mergeCell ref="D3:D4"/>
    <mergeCell ref="E3:E4"/>
    <mergeCell ref="F3:F4"/>
    <mergeCell ref="G3:J3"/>
    <mergeCell ref="C20:C41"/>
    <mergeCell ref="K3:K4"/>
    <mergeCell ref="C65:D65"/>
    <mergeCell ref="C66:D66"/>
    <mergeCell ref="K21:K22"/>
    <mergeCell ref="L21:L22"/>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B3:P267"/>
  <sheetViews>
    <sheetView topLeftCell="A223" zoomScale="70" zoomScaleNormal="70" workbookViewId="0">
      <selection activeCell="G272" sqref="G272"/>
    </sheetView>
  </sheetViews>
  <sheetFormatPr defaultColWidth="9.109375" defaultRowHeight="13.8"/>
  <cols>
    <col min="1" max="1" width="9.109375" style="1"/>
    <col min="2" max="2" width="13.109375" style="1" customWidth="1"/>
    <col min="3" max="3" width="26.6640625" style="1" customWidth="1"/>
    <col min="4" max="4" width="9.109375" style="1"/>
    <col min="5" max="6" width="9.21875" style="1" bestFit="1" customWidth="1"/>
    <col min="7" max="7" width="11.109375" style="1" customWidth="1"/>
    <col min="8" max="8" width="11.33203125" style="1" customWidth="1"/>
    <col min="9" max="9" width="9.21875" style="1" bestFit="1" customWidth="1"/>
    <col min="10" max="10" width="15.109375" style="1" bestFit="1" customWidth="1"/>
    <col min="11" max="11" width="9.21875" style="1" bestFit="1" customWidth="1"/>
    <col min="12" max="12" width="12.77734375" style="1" bestFit="1" customWidth="1"/>
    <col min="13" max="16384" width="9.109375" style="1"/>
  </cols>
  <sheetData>
    <row r="3" spans="2:12">
      <c r="B3" s="1367" t="s">
        <v>5080</v>
      </c>
      <c r="C3" s="1368"/>
      <c r="D3" s="1368"/>
      <c r="E3" s="1368"/>
      <c r="F3" s="1368"/>
      <c r="G3" s="1368"/>
      <c r="H3" s="1368"/>
      <c r="I3" s="1368"/>
      <c r="J3" s="1368"/>
      <c r="K3" s="1368"/>
      <c r="L3" s="1368"/>
    </row>
    <row r="4" spans="2:12">
      <c r="B4" s="1369" t="s">
        <v>59</v>
      </c>
      <c r="C4" s="1370" t="s">
        <v>69</v>
      </c>
      <c r="D4" s="1370" t="s">
        <v>143</v>
      </c>
      <c r="E4" s="1370" t="s">
        <v>144</v>
      </c>
      <c r="F4" s="1370"/>
      <c r="G4" s="1370"/>
      <c r="H4" s="1370"/>
      <c r="I4" s="1370" t="s">
        <v>145</v>
      </c>
      <c r="J4" s="1370"/>
      <c r="K4" s="1370"/>
      <c r="L4" s="1370"/>
    </row>
    <row r="5" spans="2:12" ht="35.25" customHeight="1">
      <c r="B5" s="1369"/>
      <c r="C5" s="1370"/>
      <c r="D5" s="1370"/>
      <c r="E5" s="1371" t="s">
        <v>42</v>
      </c>
      <c r="F5" s="1371" t="s">
        <v>338</v>
      </c>
      <c r="G5" s="1371" t="s">
        <v>305</v>
      </c>
      <c r="H5" s="1371" t="s">
        <v>157</v>
      </c>
      <c r="I5" s="1370" t="s">
        <v>146</v>
      </c>
      <c r="J5" s="1370"/>
      <c r="K5" s="1370" t="s">
        <v>147</v>
      </c>
      <c r="L5" s="1370"/>
    </row>
    <row r="6" spans="2:12" ht="24" customHeight="1">
      <c r="B6" s="1369"/>
      <c r="C6" s="1370"/>
      <c r="D6" s="1370"/>
      <c r="E6" s="1371"/>
      <c r="F6" s="1371"/>
      <c r="G6" s="1371"/>
      <c r="H6" s="1371"/>
      <c r="I6" s="547" t="s">
        <v>148</v>
      </c>
      <c r="J6" s="547" t="s">
        <v>149</v>
      </c>
      <c r="K6" s="547" t="s">
        <v>150</v>
      </c>
      <c r="L6" s="548" t="s">
        <v>339</v>
      </c>
    </row>
    <row r="7" spans="2:12" ht="15.75" customHeight="1">
      <c r="B7" s="1373" t="s">
        <v>71</v>
      </c>
      <c r="C7" s="1354" t="s">
        <v>155</v>
      </c>
      <c r="D7" s="549" t="s">
        <v>151</v>
      </c>
      <c r="E7" s="141">
        <f>SUM(F7:H7)</f>
        <v>12</v>
      </c>
      <c r="F7" s="141">
        <v>12</v>
      </c>
      <c r="G7" s="141">
        <v>0</v>
      </c>
      <c r="H7" s="141">
        <v>0</v>
      </c>
      <c r="I7" s="107">
        <v>1</v>
      </c>
      <c r="J7" s="141">
        <f t="shared" ref="J7:J22" si="0">E7/I7</f>
        <v>12</v>
      </c>
      <c r="K7" s="141">
        <v>1</v>
      </c>
      <c r="L7" s="141">
        <f t="shared" ref="L7:L22" si="1">E7/K7</f>
        <v>12</v>
      </c>
    </row>
    <row r="8" spans="2:12">
      <c r="B8" s="1373"/>
      <c r="C8" s="1354"/>
      <c r="D8" s="549" t="s">
        <v>152</v>
      </c>
      <c r="E8" s="141">
        <f t="shared" ref="E8:E10" si="2">SUM(F8:H8)</f>
        <v>16</v>
      </c>
      <c r="F8" s="141">
        <v>9</v>
      </c>
      <c r="G8" s="141">
        <v>5</v>
      </c>
      <c r="H8" s="141">
        <v>2</v>
      </c>
      <c r="I8" s="107">
        <v>1</v>
      </c>
      <c r="J8" s="141">
        <f t="shared" si="0"/>
        <v>16</v>
      </c>
      <c r="K8" s="141">
        <v>1</v>
      </c>
      <c r="L8" s="141">
        <f t="shared" si="1"/>
        <v>16</v>
      </c>
    </row>
    <row r="9" spans="2:12">
      <c r="B9" s="1373"/>
      <c r="C9" s="1354"/>
      <c r="D9" s="549" t="s">
        <v>153</v>
      </c>
      <c r="E9" s="141">
        <f t="shared" si="2"/>
        <v>16</v>
      </c>
      <c r="F9" s="141">
        <v>5</v>
      </c>
      <c r="G9" s="141">
        <v>11</v>
      </c>
      <c r="H9" s="141">
        <v>0</v>
      </c>
      <c r="I9" s="107">
        <v>1</v>
      </c>
      <c r="J9" s="141">
        <f t="shared" si="0"/>
        <v>16</v>
      </c>
      <c r="K9" s="141">
        <v>1</v>
      </c>
      <c r="L9" s="141">
        <f t="shared" si="1"/>
        <v>16</v>
      </c>
    </row>
    <row r="10" spans="2:12">
      <c r="B10" s="1373"/>
      <c r="C10" s="1354"/>
      <c r="D10" s="549" t="s">
        <v>334</v>
      </c>
      <c r="E10" s="141">
        <f t="shared" si="2"/>
        <v>1</v>
      </c>
      <c r="F10" s="141">
        <v>0</v>
      </c>
      <c r="G10" s="141">
        <v>0</v>
      </c>
      <c r="H10" s="141">
        <v>1</v>
      </c>
      <c r="I10" s="107">
        <v>0</v>
      </c>
      <c r="J10" s="141"/>
      <c r="K10" s="141"/>
      <c r="L10" s="141"/>
    </row>
    <row r="11" spans="2:12">
      <c r="B11" s="1373"/>
      <c r="C11" s="1354"/>
      <c r="D11" s="550" t="s">
        <v>42</v>
      </c>
      <c r="E11" s="851">
        <f>SUM(E7:E10)</f>
        <v>45</v>
      </c>
      <c r="F11" s="851">
        <f t="shared" ref="F11:K11" si="3">SUM(F7:F10)</f>
        <v>26</v>
      </c>
      <c r="G11" s="851">
        <f t="shared" si="3"/>
        <v>16</v>
      </c>
      <c r="H11" s="851">
        <f t="shared" si="3"/>
        <v>3</v>
      </c>
      <c r="I11" s="851">
        <f t="shared" si="3"/>
        <v>3</v>
      </c>
      <c r="J11" s="851"/>
      <c r="K11" s="851">
        <f t="shared" si="3"/>
        <v>3</v>
      </c>
      <c r="L11" s="851"/>
    </row>
    <row r="12" spans="2:12" ht="14.25" customHeight="1">
      <c r="B12" s="1373"/>
      <c r="C12" s="1354" t="s">
        <v>10</v>
      </c>
      <c r="D12" s="549" t="s">
        <v>151</v>
      </c>
      <c r="E12" s="141">
        <f>SUM(F12:H12)</f>
        <v>30</v>
      </c>
      <c r="F12" s="999">
        <v>20</v>
      </c>
      <c r="G12" s="999">
        <v>9</v>
      </c>
      <c r="H12" s="999">
        <v>1</v>
      </c>
      <c r="I12" s="1000">
        <v>1</v>
      </c>
      <c r="J12" s="51">
        <f t="shared" si="0"/>
        <v>30</v>
      </c>
      <c r="K12" s="51">
        <v>2</v>
      </c>
      <c r="L12" s="51">
        <f t="shared" si="1"/>
        <v>15</v>
      </c>
    </row>
    <row r="13" spans="2:12">
      <c r="B13" s="1373"/>
      <c r="C13" s="1354"/>
      <c r="D13" s="549" t="s">
        <v>152</v>
      </c>
      <c r="E13" s="141">
        <f t="shared" ref="E13:E16" si="4">SUM(F13:H13)</f>
        <v>28</v>
      </c>
      <c r="F13" s="999">
        <v>11</v>
      </c>
      <c r="G13" s="999">
        <v>17</v>
      </c>
      <c r="H13" s="999">
        <v>0</v>
      </c>
      <c r="I13" s="1000">
        <v>1</v>
      </c>
      <c r="J13" s="51">
        <f t="shared" si="0"/>
        <v>28</v>
      </c>
      <c r="K13" s="51">
        <v>2</v>
      </c>
      <c r="L13" s="51">
        <f t="shared" si="1"/>
        <v>14</v>
      </c>
    </row>
    <row r="14" spans="2:12">
      <c r="B14" s="1373"/>
      <c r="C14" s="1354"/>
      <c r="D14" s="549" t="s">
        <v>153</v>
      </c>
      <c r="E14" s="141">
        <f t="shared" si="4"/>
        <v>26</v>
      </c>
      <c r="F14" s="999">
        <v>14</v>
      </c>
      <c r="G14" s="999">
        <v>12</v>
      </c>
      <c r="H14" s="999">
        <v>0</v>
      </c>
      <c r="I14" s="1000">
        <v>1</v>
      </c>
      <c r="J14" s="51">
        <f t="shared" si="0"/>
        <v>26</v>
      </c>
      <c r="K14" s="51">
        <v>1</v>
      </c>
      <c r="L14" s="51">
        <f t="shared" si="1"/>
        <v>26</v>
      </c>
    </row>
    <row r="15" spans="2:12">
      <c r="B15" s="1373"/>
      <c r="C15" s="1354"/>
      <c r="D15" s="549" t="s">
        <v>154</v>
      </c>
      <c r="E15" s="141">
        <f t="shared" si="4"/>
        <v>30</v>
      </c>
      <c r="F15" s="999">
        <v>10</v>
      </c>
      <c r="G15" s="999">
        <v>20</v>
      </c>
      <c r="H15" s="999">
        <v>0</v>
      </c>
      <c r="I15" s="1000">
        <v>1</v>
      </c>
      <c r="J15" s="51">
        <f t="shared" si="0"/>
        <v>30</v>
      </c>
      <c r="K15" s="51">
        <v>1</v>
      </c>
      <c r="L15" s="51">
        <f t="shared" si="1"/>
        <v>30</v>
      </c>
    </row>
    <row r="16" spans="2:12">
      <c r="B16" s="1373"/>
      <c r="C16" s="1354"/>
      <c r="D16" s="549" t="s">
        <v>335</v>
      </c>
      <c r="E16" s="141">
        <f t="shared" si="4"/>
        <v>6</v>
      </c>
      <c r="F16" s="999">
        <v>0</v>
      </c>
      <c r="G16" s="999">
        <v>0</v>
      </c>
      <c r="H16" s="999">
        <v>6</v>
      </c>
      <c r="I16" s="1000"/>
      <c r="J16" s="141"/>
      <c r="K16" s="141"/>
      <c r="L16" s="141"/>
    </row>
    <row r="17" spans="2:12">
      <c r="B17" s="1373"/>
      <c r="C17" s="1354"/>
      <c r="D17" s="550" t="s">
        <v>42</v>
      </c>
      <c r="E17" s="1001">
        <f>SUM(E12:E16)</f>
        <v>120</v>
      </c>
      <c r="F17" s="1001">
        <f t="shared" ref="F17:K17" si="5">SUM(F12:F16)</f>
        <v>55</v>
      </c>
      <c r="G17" s="1001">
        <f t="shared" si="5"/>
        <v>58</v>
      </c>
      <c r="H17" s="1001">
        <f t="shared" si="5"/>
        <v>7</v>
      </c>
      <c r="I17" s="1001">
        <f t="shared" si="5"/>
        <v>4</v>
      </c>
      <c r="J17" s="1001"/>
      <c r="K17" s="1001">
        <f t="shared" si="5"/>
        <v>6</v>
      </c>
      <c r="L17" s="1001"/>
    </row>
    <row r="18" spans="2:12">
      <c r="B18" s="1373"/>
      <c r="C18" s="1354" t="s">
        <v>137</v>
      </c>
      <c r="D18" s="503" t="s">
        <v>151</v>
      </c>
      <c r="E18" s="51">
        <f>SUM(F18:H18)</f>
        <v>6</v>
      </c>
      <c r="F18" s="51">
        <v>4</v>
      </c>
      <c r="G18" s="51">
        <v>2</v>
      </c>
      <c r="H18" s="277">
        <v>0</v>
      </c>
      <c r="I18" s="1000">
        <v>0</v>
      </c>
      <c r="J18" s="141"/>
      <c r="K18" s="141"/>
      <c r="L18" s="141"/>
    </row>
    <row r="19" spans="2:12">
      <c r="B19" s="1373"/>
      <c r="C19" s="1354"/>
      <c r="D19" s="503"/>
      <c r="E19" s="51">
        <f t="shared" ref="E19:E23" si="6">SUM(F19:H19)</f>
        <v>6</v>
      </c>
      <c r="F19" s="51">
        <v>4</v>
      </c>
      <c r="G19" s="51">
        <v>2</v>
      </c>
      <c r="H19" s="277">
        <v>0</v>
      </c>
      <c r="I19" s="1000">
        <v>0</v>
      </c>
      <c r="J19" s="141"/>
      <c r="K19" s="141"/>
      <c r="L19" s="141"/>
    </row>
    <row r="20" spans="2:12">
      <c r="B20" s="1373"/>
      <c r="C20" s="1354"/>
      <c r="D20" s="503"/>
      <c r="E20" s="51">
        <f t="shared" si="6"/>
        <v>8</v>
      </c>
      <c r="F20" s="51">
        <v>4</v>
      </c>
      <c r="G20" s="51">
        <v>4</v>
      </c>
      <c r="H20" s="277">
        <v>0</v>
      </c>
      <c r="I20" s="1000">
        <v>0</v>
      </c>
      <c r="J20" s="141"/>
      <c r="K20" s="141"/>
      <c r="L20" s="141"/>
    </row>
    <row r="21" spans="2:12">
      <c r="B21" s="1373"/>
      <c r="C21" s="1354"/>
      <c r="D21" s="503" t="s">
        <v>152</v>
      </c>
      <c r="E21" s="51">
        <f t="shared" si="6"/>
        <v>19</v>
      </c>
      <c r="F21" s="51">
        <v>8</v>
      </c>
      <c r="G21" s="51">
        <v>11</v>
      </c>
      <c r="H21" s="277">
        <v>0</v>
      </c>
      <c r="I21" s="1000">
        <v>1</v>
      </c>
      <c r="J21" s="141">
        <f t="shared" si="0"/>
        <v>19</v>
      </c>
      <c r="K21" s="141">
        <v>2</v>
      </c>
      <c r="L21" s="141">
        <f t="shared" si="1"/>
        <v>9.5</v>
      </c>
    </row>
    <row r="22" spans="2:12">
      <c r="B22" s="1373"/>
      <c r="C22" s="1354"/>
      <c r="D22" s="503" t="s">
        <v>153</v>
      </c>
      <c r="E22" s="51">
        <f t="shared" si="6"/>
        <v>19</v>
      </c>
      <c r="F22" s="51">
        <v>11</v>
      </c>
      <c r="G22" s="51">
        <v>8</v>
      </c>
      <c r="H22" s="277">
        <v>0</v>
      </c>
      <c r="I22" s="1000">
        <v>2</v>
      </c>
      <c r="J22" s="141">
        <f t="shared" si="0"/>
        <v>9.5</v>
      </c>
      <c r="K22" s="141">
        <v>2</v>
      </c>
      <c r="L22" s="141">
        <f t="shared" si="1"/>
        <v>9.5</v>
      </c>
    </row>
    <row r="23" spans="2:12">
      <c r="B23" s="1373"/>
      <c r="C23" s="1354"/>
      <c r="D23" s="503" t="s">
        <v>334</v>
      </c>
      <c r="E23" s="51">
        <f t="shared" si="6"/>
        <v>5</v>
      </c>
      <c r="F23" s="51">
        <v>0</v>
      </c>
      <c r="G23" s="51">
        <v>0</v>
      </c>
      <c r="H23" s="277">
        <v>5</v>
      </c>
      <c r="I23" s="1000">
        <v>0</v>
      </c>
      <c r="J23" s="141"/>
      <c r="K23" s="141"/>
      <c r="L23" s="141"/>
    </row>
    <row r="24" spans="2:12">
      <c r="B24" s="1373"/>
      <c r="C24" s="1354"/>
      <c r="D24" s="550" t="s">
        <v>42</v>
      </c>
      <c r="E24" s="851">
        <f>SUM(E18:E23)</f>
        <v>63</v>
      </c>
      <c r="F24" s="851">
        <f t="shared" ref="F24:K24" si="7">SUM(F18:F23)</f>
        <v>31</v>
      </c>
      <c r="G24" s="851">
        <f t="shared" si="7"/>
        <v>27</v>
      </c>
      <c r="H24" s="851">
        <f t="shared" si="7"/>
        <v>5</v>
      </c>
      <c r="I24" s="851">
        <f t="shared" si="7"/>
        <v>3</v>
      </c>
      <c r="J24" s="851"/>
      <c r="K24" s="851">
        <f t="shared" si="7"/>
        <v>4</v>
      </c>
      <c r="L24" s="851"/>
    </row>
    <row r="25" spans="2:12">
      <c r="B25" s="1373"/>
      <c r="C25" s="1354" t="s">
        <v>306</v>
      </c>
      <c r="D25" s="503" t="s">
        <v>151</v>
      </c>
      <c r="E25" s="51">
        <f>SUM(F25:H25)</f>
        <v>4</v>
      </c>
      <c r="F25" s="51">
        <v>4</v>
      </c>
      <c r="G25" s="51">
        <v>0</v>
      </c>
      <c r="H25" s="51">
        <v>0</v>
      </c>
      <c r="I25" s="51">
        <v>1</v>
      </c>
      <c r="J25" s="141">
        <f t="shared" ref="J25:J32" si="8">E25/I25</f>
        <v>4</v>
      </c>
      <c r="K25" s="141">
        <v>1</v>
      </c>
      <c r="L25" s="141">
        <f t="shared" ref="L25:L32" si="9">E25/K25</f>
        <v>4</v>
      </c>
    </row>
    <row r="26" spans="2:12">
      <c r="B26" s="1373"/>
      <c r="C26" s="1354"/>
      <c r="D26" s="503" t="s">
        <v>152</v>
      </c>
      <c r="E26" s="51">
        <f t="shared" ref="E26:E28" si="10">SUM(F26:H26)</f>
        <v>8</v>
      </c>
      <c r="F26" s="51">
        <v>3</v>
      </c>
      <c r="G26" s="51">
        <v>5</v>
      </c>
      <c r="H26" s="51">
        <v>0</v>
      </c>
      <c r="I26" s="51">
        <v>1</v>
      </c>
      <c r="J26" s="141">
        <f t="shared" si="8"/>
        <v>8</v>
      </c>
      <c r="K26" s="141">
        <v>1</v>
      </c>
      <c r="L26" s="141">
        <f t="shared" si="9"/>
        <v>8</v>
      </c>
    </row>
    <row r="27" spans="2:12">
      <c r="B27" s="1373"/>
      <c r="C27" s="1354"/>
      <c r="D27" s="503" t="s">
        <v>153</v>
      </c>
      <c r="E27" s="51">
        <f t="shared" si="10"/>
        <v>1</v>
      </c>
      <c r="F27" s="51">
        <v>1</v>
      </c>
      <c r="G27" s="51">
        <v>0</v>
      </c>
      <c r="H27" s="51">
        <v>0</v>
      </c>
      <c r="I27" s="51">
        <v>1</v>
      </c>
      <c r="J27" s="141">
        <f t="shared" si="8"/>
        <v>1</v>
      </c>
      <c r="K27" s="141">
        <v>1</v>
      </c>
      <c r="L27" s="141">
        <f t="shared" si="9"/>
        <v>1</v>
      </c>
    </row>
    <row r="28" spans="2:12">
      <c r="B28" s="1373"/>
      <c r="C28" s="1354"/>
      <c r="D28" s="503" t="s">
        <v>334</v>
      </c>
      <c r="E28" s="51">
        <f t="shared" si="10"/>
        <v>0</v>
      </c>
      <c r="F28" s="51">
        <v>0</v>
      </c>
      <c r="G28" s="51">
        <v>0</v>
      </c>
      <c r="H28" s="51">
        <v>0</v>
      </c>
      <c r="I28" s="51">
        <v>0</v>
      </c>
      <c r="J28" s="141"/>
      <c r="K28" s="141"/>
      <c r="L28" s="141"/>
    </row>
    <row r="29" spans="2:12">
      <c r="B29" s="1373"/>
      <c r="C29" s="1354"/>
      <c r="D29" s="550" t="s">
        <v>42</v>
      </c>
      <c r="E29" s="851">
        <f>SUM(E25:E28)</f>
        <v>13</v>
      </c>
      <c r="F29" s="851">
        <f t="shared" ref="F29:K29" si="11">SUM(F25:F28)</f>
        <v>8</v>
      </c>
      <c r="G29" s="851">
        <f t="shared" si="11"/>
        <v>5</v>
      </c>
      <c r="H29" s="851">
        <f t="shared" si="11"/>
        <v>0</v>
      </c>
      <c r="I29" s="851">
        <f t="shared" si="11"/>
        <v>3</v>
      </c>
      <c r="J29" s="851"/>
      <c r="K29" s="851">
        <f t="shared" si="11"/>
        <v>3</v>
      </c>
      <c r="L29" s="851"/>
    </row>
    <row r="30" spans="2:12">
      <c r="B30" s="1373"/>
      <c r="C30" s="1354" t="s">
        <v>3352</v>
      </c>
      <c r="D30" s="549" t="s">
        <v>151</v>
      </c>
      <c r="E30" s="51">
        <f>SUM(F30:H30)</f>
        <v>14</v>
      </c>
      <c r="F30" s="51">
        <v>10</v>
      </c>
      <c r="G30" s="51">
        <v>4</v>
      </c>
      <c r="H30" s="51">
        <v>0</v>
      </c>
      <c r="I30" s="51">
        <v>1</v>
      </c>
      <c r="J30" s="141">
        <f t="shared" si="8"/>
        <v>14</v>
      </c>
      <c r="K30" s="141">
        <v>1</v>
      </c>
      <c r="L30" s="141">
        <f t="shared" si="9"/>
        <v>14</v>
      </c>
    </row>
    <row r="31" spans="2:12">
      <c r="B31" s="1373"/>
      <c r="C31" s="1354"/>
      <c r="D31" s="549" t="s">
        <v>152</v>
      </c>
      <c r="E31" s="51">
        <f t="shared" ref="E31:E33" si="12">SUM(F31:H31)</f>
        <v>15</v>
      </c>
      <c r="F31" s="51">
        <v>10</v>
      </c>
      <c r="G31" s="51">
        <v>5</v>
      </c>
      <c r="H31" s="51">
        <v>0</v>
      </c>
      <c r="I31" s="51">
        <v>1</v>
      </c>
      <c r="J31" s="141">
        <f t="shared" si="8"/>
        <v>15</v>
      </c>
      <c r="K31" s="141">
        <v>1</v>
      </c>
      <c r="L31" s="141">
        <f t="shared" si="9"/>
        <v>15</v>
      </c>
    </row>
    <row r="32" spans="2:12">
      <c r="B32" s="1373"/>
      <c r="C32" s="1354"/>
      <c r="D32" s="549" t="s">
        <v>153</v>
      </c>
      <c r="E32" s="51">
        <f t="shared" si="12"/>
        <v>9</v>
      </c>
      <c r="F32" s="51">
        <v>6</v>
      </c>
      <c r="G32" s="51">
        <v>3</v>
      </c>
      <c r="H32" s="51">
        <v>0</v>
      </c>
      <c r="I32" s="51">
        <v>1</v>
      </c>
      <c r="J32" s="141">
        <f t="shared" si="8"/>
        <v>9</v>
      </c>
      <c r="K32" s="141">
        <v>1</v>
      </c>
      <c r="L32" s="141">
        <f t="shared" si="9"/>
        <v>9</v>
      </c>
    </row>
    <row r="33" spans="2:12">
      <c r="B33" s="1373"/>
      <c r="C33" s="1354"/>
      <c r="D33" s="549" t="s">
        <v>334</v>
      </c>
      <c r="E33" s="51">
        <f t="shared" si="12"/>
        <v>2</v>
      </c>
      <c r="F33" s="51"/>
      <c r="G33" s="51">
        <v>2</v>
      </c>
      <c r="H33" s="51">
        <v>0</v>
      </c>
      <c r="I33" s="51">
        <v>0</v>
      </c>
      <c r="J33" s="141"/>
      <c r="K33" s="141"/>
      <c r="L33" s="141"/>
    </row>
    <row r="34" spans="2:12">
      <c r="B34" s="1373"/>
      <c r="C34" s="1354"/>
      <c r="D34" s="550" t="s">
        <v>42</v>
      </c>
      <c r="E34" s="851">
        <f>SUM(E30:E33)</f>
        <v>40</v>
      </c>
      <c r="F34" s="851">
        <f t="shared" ref="F34:K34" si="13">SUM(F30:F33)</f>
        <v>26</v>
      </c>
      <c r="G34" s="851">
        <f t="shared" si="13"/>
        <v>14</v>
      </c>
      <c r="H34" s="851">
        <f t="shared" si="13"/>
        <v>0</v>
      </c>
      <c r="I34" s="851">
        <f t="shared" si="13"/>
        <v>3</v>
      </c>
      <c r="J34" s="851"/>
      <c r="K34" s="851">
        <f t="shared" si="13"/>
        <v>3</v>
      </c>
      <c r="L34" s="851"/>
    </row>
    <row r="35" spans="2:12">
      <c r="B35" s="1373"/>
      <c r="C35" s="551" t="s">
        <v>302</v>
      </c>
      <c r="D35" s="552"/>
      <c r="E35" s="39">
        <f>SUM(E11,E17,E24,E29,E34)</f>
        <v>281</v>
      </c>
      <c r="F35" s="39">
        <f>SUM(F11,F17,F24,F29,F34)</f>
        <v>146</v>
      </c>
      <c r="G35" s="39">
        <f>SUM(G11,G17,G24,G29,G34)</f>
        <v>120</v>
      </c>
      <c r="H35" s="39">
        <f>SUM(H11,H17,H24,H29,H34)</f>
        <v>15</v>
      </c>
      <c r="I35" s="39">
        <f>SUM(I11,I17,I24,I29,I34)</f>
        <v>16</v>
      </c>
      <c r="J35" s="39"/>
      <c r="K35" s="39">
        <f>SUM(K11,K17,K24,K29,K34)</f>
        <v>19</v>
      </c>
      <c r="L35" s="39"/>
    </row>
    <row r="36" spans="2:12">
      <c r="B36" s="1373"/>
      <c r="C36" s="1381" t="s">
        <v>296</v>
      </c>
      <c r="D36" s="549" t="s">
        <v>151</v>
      </c>
      <c r="E36" s="51">
        <f>SUM(F36:H36)</f>
        <v>0</v>
      </c>
      <c r="F36" s="141">
        <v>0</v>
      </c>
      <c r="G36" s="141">
        <v>0</v>
      </c>
      <c r="H36" s="141">
        <v>0</v>
      </c>
      <c r="I36" s="141">
        <v>0</v>
      </c>
      <c r="J36" s="141"/>
      <c r="K36" s="141"/>
      <c r="L36" s="141"/>
    </row>
    <row r="37" spans="2:12">
      <c r="B37" s="1373"/>
      <c r="C37" s="1381"/>
      <c r="D37" s="549" t="s">
        <v>152</v>
      </c>
      <c r="E37" s="51">
        <f t="shared" ref="E37:E38" si="14">SUM(F37:H37)</f>
        <v>7</v>
      </c>
      <c r="F37" s="141">
        <v>4</v>
      </c>
      <c r="G37" s="141">
        <v>3</v>
      </c>
      <c r="H37" s="141">
        <v>0</v>
      </c>
      <c r="I37" s="141">
        <v>1</v>
      </c>
      <c r="J37" s="141">
        <f t="shared" ref="J37:J41" si="15">E37/I37</f>
        <v>7</v>
      </c>
      <c r="K37" s="141">
        <v>1</v>
      </c>
      <c r="L37" s="141">
        <f t="shared" ref="L37:L41" si="16">E37/K37</f>
        <v>7</v>
      </c>
    </row>
    <row r="38" spans="2:12">
      <c r="B38" s="1373"/>
      <c r="C38" s="1381"/>
      <c r="D38" s="549" t="s">
        <v>336</v>
      </c>
      <c r="E38" s="51">
        <f t="shared" si="14"/>
        <v>2</v>
      </c>
      <c r="F38" s="141">
        <v>0</v>
      </c>
      <c r="G38" s="141">
        <v>0</v>
      </c>
      <c r="H38" s="141">
        <v>2</v>
      </c>
      <c r="I38" s="141">
        <v>0</v>
      </c>
      <c r="J38" s="141"/>
      <c r="K38" s="141"/>
      <c r="L38" s="141"/>
    </row>
    <row r="39" spans="2:12">
      <c r="B39" s="1373"/>
      <c r="C39" s="1381"/>
      <c r="D39" s="550" t="s">
        <v>42</v>
      </c>
      <c r="E39" s="851">
        <f>SUM(E36:E38)</f>
        <v>9</v>
      </c>
      <c r="F39" s="851">
        <f t="shared" ref="F39:K39" si="17">SUM(F36:F38)</f>
        <v>4</v>
      </c>
      <c r="G39" s="851">
        <f t="shared" si="17"/>
        <v>3</v>
      </c>
      <c r="H39" s="851">
        <f t="shared" si="17"/>
        <v>2</v>
      </c>
      <c r="I39" s="851">
        <f t="shared" si="17"/>
        <v>1</v>
      </c>
      <c r="J39" s="851"/>
      <c r="K39" s="851">
        <f t="shared" si="17"/>
        <v>1</v>
      </c>
      <c r="L39" s="851"/>
    </row>
    <row r="40" spans="2:12">
      <c r="B40" s="1373"/>
      <c r="C40" s="1358" t="s">
        <v>297</v>
      </c>
      <c r="D40" s="549" t="s">
        <v>151</v>
      </c>
      <c r="E40" s="51">
        <f>SUM(F40:H40)</f>
        <v>8</v>
      </c>
      <c r="F40" s="277">
        <v>8</v>
      </c>
      <c r="G40" s="277">
        <v>0</v>
      </c>
      <c r="H40" s="277">
        <v>0</v>
      </c>
      <c r="I40" s="277">
        <v>1</v>
      </c>
      <c r="J40" s="141">
        <f t="shared" si="15"/>
        <v>8</v>
      </c>
      <c r="K40" s="141">
        <v>1</v>
      </c>
      <c r="L40" s="141">
        <f t="shared" si="16"/>
        <v>8</v>
      </c>
    </row>
    <row r="41" spans="2:12">
      <c r="B41" s="1373"/>
      <c r="C41" s="1360"/>
      <c r="D41" s="549" t="s">
        <v>152</v>
      </c>
      <c r="E41" s="51">
        <f t="shared" ref="E41:E42" si="18">SUM(F41:H41)</f>
        <v>8</v>
      </c>
      <c r="F41" s="277">
        <v>5</v>
      </c>
      <c r="G41" s="277">
        <v>3</v>
      </c>
      <c r="H41" s="277">
        <v>0</v>
      </c>
      <c r="I41" s="277">
        <v>1</v>
      </c>
      <c r="J41" s="141">
        <f t="shared" si="15"/>
        <v>8</v>
      </c>
      <c r="K41" s="141">
        <v>1</v>
      </c>
      <c r="L41" s="141">
        <f t="shared" si="16"/>
        <v>8</v>
      </c>
    </row>
    <row r="42" spans="2:12">
      <c r="B42" s="1373"/>
      <c r="C42" s="1360"/>
      <c r="D42" s="549" t="s">
        <v>336</v>
      </c>
      <c r="E42" s="51">
        <f t="shared" si="18"/>
        <v>2</v>
      </c>
      <c r="F42" s="277"/>
      <c r="G42" s="277">
        <v>2</v>
      </c>
      <c r="H42" s="277">
        <v>0</v>
      </c>
      <c r="I42" s="277">
        <v>0</v>
      </c>
      <c r="J42" s="141"/>
      <c r="K42" s="141"/>
      <c r="L42" s="141"/>
    </row>
    <row r="43" spans="2:12">
      <c r="B43" s="1373"/>
      <c r="C43" s="1382"/>
      <c r="D43" s="550" t="s">
        <v>42</v>
      </c>
      <c r="E43" s="851">
        <f>SUM(E40:E42)</f>
        <v>18</v>
      </c>
      <c r="F43" s="851">
        <f t="shared" ref="F43:K43" si="19">SUM(F40:F42)</f>
        <v>13</v>
      </c>
      <c r="G43" s="851">
        <f t="shared" si="19"/>
        <v>5</v>
      </c>
      <c r="H43" s="851">
        <f t="shared" si="19"/>
        <v>0</v>
      </c>
      <c r="I43" s="851">
        <f t="shared" si="19"/>
        <v>2</v>
      </c>
      <c r="J43" s="851"/>
      <c r="K43" s="851">
        <f t="shared" si="19"/>
        <v>2</v>
      </c>
      <c r="L43" s="851"/>
    </row>
    <row r="44" spans="2:12" ht="14.25" customHeight="1">
      <c r="B44" s="1373"/>
      <c r="C44" s="1358" t="s">
        <v>917</v>
      </c>
      <c r="D44" s="549" t="s">
        <v>151</v>
      </c>
      <c r="E44" s="51">
        <f>SUM(F44:H44)</f>
        <v>5</v>
      </c>
      <c r="F44" s="277">
        <v>5</v>
      </c>
      <c r="G44" s="277">
        <v>0</v>
      </c>
      <c r="H44" s="51">
        <v>0</v>
      </c>
      <c r="I44" s="51">
        <v>1</v>
      </c>
      <c r="J44" s="141">
        <f t="shared" ref="J44:J48" si="20">E44/I44</f>
        <v>5</v>
      </c>
      <c r="K44" s="141">
        <v>1</v>
      </c>
      <c r="L44" s="141">
        <f t="shared" ref="L44:L45" si="21">E44/K44</f>
        <v>5</v>
      </c>
    </row>
    <row r="45" spans="2:12" ht="14.25" customHeight="1">
      <c r="B45" s="1373"/>
      <c r="C45" s="1359"/>
      <c r="D45" s="549" t="s">
        <v>152</v>
      </c>
      <c r="E45" s="51">
        <f t="shared" ref="E45:E46" si="22">SUM(F45:H45)</f>
        <v>3</v>
      </c>
      <c r="F45" s="277">
        <v>3</v>
      </c>
      <c r="G45" s="277">
        <v>0</v>
      </c>
      <c r="H45" s="51">
        <v>0</v>
      </c>
      <c r="I45" s="51">
        <v>1</v>
      </c>
      <c r="J45" s="141">
        <f t="shared" si="20"/>
        <v>3</v>
      </c>
      <c r="K45" s="141">
        <v>1</v>
      </c>
      <c r="L45" s="141">
        <f t="shared" si="21"/>
        <v>3</v>
      </c>
    </row>
    <row r="46" spans="2:12" ht="14.25" customHeight="1">
      <c r="B46" s="1373"/>
      <c r="C46" s="1359"/>
      <c r="D46" s="549" t="s">
        <v>336</v>
      </c>
      <c r="E46" s="51">
        <f t="shared" si="22"/>
        <v>0</v>
      </c>
      <c r="F46" s="277">
        <v>0</v>
      </c>
      <c r="G46" s="277">
        <v>0</v>
      </c>
      <c r="H46" s="51">
        <v>0</v>
      </c>
      <c r="I46" s="51">
        <v>0</v>
      </c>
      <c r="J46" s="141"/>
      <c r="K46" s="141"/>
      <c r="L46" s="141"/>
    </row>
    <row r="47" spans="2:12" ht="14.25" customHeight="1">
      <c r="B47" s="1373"/>
      <c r="C47" s="1383"/>
      <c r="D47" s="550" t="s">
        <v>42</v>
      </c>
      <c r="E47" s="851">
        <f>SUM(E44:E46)</f>
        <v>8</v>
      </c>
      <c r="F47" s="851">
        <f t="shared" ref="F47:K47" si="23">SUM(F44:F46)</f>
        <v>8</v>
      </c>
      <c r="G47" s="851">
        <f t="shared" si="23"/>
        <v>0</v>
      </c>
      <c r="H47" s="851">
        <f t="shared" si="23"/>
        <v>0</v>
      </c>
      <c r="I47" s="851">
        <f t="shared" si="23"/>
        <v>2</v>
      </c>
      <c r="J47" s="851"/>
      <c r="K47" s="851">
        <f t="shared" si="23"/>
        <v>2</v>
      </c>
      <c r="L47" s="851"/>
    </row>
    <row r="48" spans="2:12" ht="14.25" customHeight="1">
      <c r="B48" s="1373"/>
      <c r="C48" s="1358" t="s">
        <v>4450</v>
      </c>
      <c r="D48" s="549" t="s">
        <v>151</v>
      </c>
      <c r="E48" s="51">
        <f>SUM(F48:H48)</f>
        <v>12</v>
      </c>
      <c r="F48" s="141">
        <v>10</v>
      </c>
      <c r="G48" s="141">
        <v>2</v>
      </c>
      <c r="H48" s="141">
        <v>0</v>
      </c>
      <c r="I48" s="141">
        <v>1</v>
      </c>
      <c r="J48" s="141">
        <f t="shared" si="20"/>
        <v>12</v>
      </c>
      <c r="K48" s="141">
        <v>1</v>
      </c>
      <c r="L48" s="141">
        <f>E48/K48</f>
        <v>12</v>
      </c>
    </row>
    <row r="49" spans="2:12" ht="14.25" customHeight="1">
      <c r="B49" s="1373"/>
      <c r="C49" s="1359"/>
      <c r="D49" s="549" t="s">
        <v>4555</v>
      </c>
      <c r="E49" s="51">
        <f t="shared" ref="E49" si="24">SUM(F49:H49)</f>
        <v>0</v>
      </c>
      <c r="F49" s="141">
        <v>0</v>
      </c>
      <c r="G49" s="141">
        <v>0</v>
      </c>
      <c r="H49" s="141">
        <v>0</v>
      </c>
      <c r="I49" s="141">
        <v>0</v>
      </c>
      <c r="J49" s="141">
        <v>0</v>
      </c>
      <c r="K49" s="141">
        <v>0</v>
      </c>
      <c r="L49" s="141">
        <v>0</v>
      </c>
    </row>
    <row r="50" spans="2:12" ht="14.25" customHeight="1">
      <c r="B50" s="1373"/>
      <c r="C50" s="1360"/>
      <c r="D50" s="550" t="s">
        <v>42</v>
      </c>
      <c r="E50" s="851">
        <f>SUM(E48:E49)</f>
        <v>12</v>
      </c>
      <c r="F50" s="851">
        <f t="shared" ref="F50:K50" si="25">SUM(F48:F49)</f>
        <v>10</v>
      </c>
      <c r="G50" s="851">
        <f t="shared" si="25"/>
        <v>2</v>
      </c>
      <c r="H50" s="851">
        <f t="shared" si="25"/>
        <v>0</v>
      </c>
      <c r="I50" s="851">
        <f t="shared" si="25"/>
        <v>1</v>
      </c>
      <c r="J50" s="851"/>
      <c r="K50" s="851">
        <f t="shared" si="25"/>
        <v>1</v>
      </c>
      <c r="L50" s="851"/>
    </row>
    <row r="51" spans="2:12">
      <c r="B51" s="1373"/>
      <c r="C51" s="553" t="s">
        <v>222</v>
      </c>
      <c r="D51" s="552"/>
      <c r="E51" s="39">
        <f>SUM(E39,E43,E47,E50)</f>
        <v>47</v>
      </c>
      <c r="F51" s="39">
        <f>SUM(F39,F43,F47)</f>
        <v>25</v>
      </c>
      <c r="G51" s="39">
        <f>SUM(G39,G43,G47)</f>
        <v>8</v>
      </c>
      <c r="H51" s="39">
        <f>SUM(H39,H43,H47)</f>
        <v>2</v>
      </c>
      <c r="I51" s="39">
        <f>SUM(I39,I43,I47)</f>
        <v>5</v>
      </c>
      <c r="J51" s="39"/>
      <c r="K51" s="39">
        <f>SUM(K39,K43,K47)</f>
        <v>5</v>
      </c>
      <c r="L51" s="39"/>
    </row>
    <row r="52" spans="2:12" ht="14.25" customHeight="1">
      <c r="B52" s="1373"/>
      <c r="C52" s="554" t="s">
        <v>156</v>
      </c>
      <c r="D52" s="554"/>
      <c r="E52" s="39">
        <f>E35+E51</f>
        <v>328</v>
      </c>
      <c r="F52" s="39">
        <f>F35+F51</f>
        <v>171</v>
      </c>
      <c r="G52" s="39">
        <f>G35+G51</f>
        <v>128</v>
      </c>
      <c r="H52" s="39">
        <f>H35+H51</f>
        <v>17</v>
      </c>
      <c r="I52" s="39">
        <f>I35+I51</f>
        <v>21</v>
      </c>
      <c r="J52" s="39"/>
      <c r="K52" s="39">
        <f>K35+K51</f>
        <v>24</v>
      </c>
      <c r="L52" s="39"/>
    </row>
    <row r="53" spans="2:12" ht="14.25" customHeight="1">
      <c r="B53" s="1374" t="s">
        <v>227</v>
      </c>
      <c r="C53" s="1356" t="s">
        <v>12</v>
      </c>
      <c r="D53" s="536" t="s">
        <v>151</v>
      </c>
      <c r="E53" s="1002"/>
      <c r="F53" s="1002"/>
      <c r="G53" s="1002"/>
      <c r="H53" s="1003"/>
      <c r="I53" s="1002"/>
      <c r="J53" s="1004"/>
      <c r="K53" s="1002"/>
      <c r="L53" s="1004"/>
    </row>
    <row r="54" spans="2:12" ht="14.25" customHeight="1">
      <c r="B54" s="1374"/>
      <c r="C54" s="1356"/>
      <c r="D54" s="536" t="s">
        <v>152</v>
      </c>
      <c r="E54" s="918">
        <f t="shared" ref="E54:E126" si="26">F54+G54</f>
        <v>12</v>
      </c>
      <c r="F54" s="918">
        <v>7</v>
      </c>
      <c r="G54" s="918">
        <v>5</v>
      </c>
      <c r="H54" s="150">
        <v>0</v>
      </c>
      <c r="I54" s="918">
        <v>1</v>
      </c>
      <c r="J54" s="1005">
        <f t="shared" ref="J54:J55" si="27">E54/I54</f>
        <v>12</v>
      </c>
      <c r="K54" s="1006">
        <v>1</v>
      </c>
      <c r="L54" s="1005">
        <f t="shared" ref="L54:L55" si="28">E54/K54</f>
        <v>12</v>
      </c>
    </row>
    <row r="55" spans="2:12" ht="14.25" customHeight="1">
      <c r="B55" s="1374"/>
      <c r="C55" s="1356"/>
      <c r="D55" s="536" t="s">
        <v>153</v>
      </c>
      <c r="E55" s="918">
        <f t="shared" si="26"/>
        <v>10</v>
      </c>
      <c r="F55" s="918">
        <v>9</v>
      </c>
      <c r="G55" s="918">
        <v>1</v>
      </c>
      <c r="H55" s="150">
        <v>0</v>
      </c>
      <c r="I55" s="918">
        <v>1</v>
      </c>
      <c r="J55" s="1005">
        <f t="shared" si="27"/>
        <v>10</v>
      </c>
      <c r="K55" s="1006">
        <v>1</v>
      </c>
      <c r="L55" s="1005">
        <f t="shared" si="28"/>
        <v>10</v>
      </c>
    </row>
    <row r="56" spans="2:12" ht="14.25" customHeight="1">
      <c r="B56" s="1374"/>
      <c r="C56" s="1356"/>
      <c r="D56" s="536" t="s">
        <v>334</v>
      </c>
      <c r="E56" s="918">
        <f t="shared" si="26"/>
        <v>1</v>
      </c>
      <c r="F56" s="918"/>
      <c r="G56" s="918">
        <v>1</v>
      </c>
      <c r="H56" s="150">
        <v>0</v>
      </c>
      <c r="I56" s="918"/>
      <c r="J56" s="1005"/>
      <c r="K56" s="1006"/>
      <c r="L56" s="1005"/>
    </row>
    <row r="57" spans="2:12" ht="14.25" customHeight="1">
      <c r="B57" s="1374"/>
      <c r="C57" s="1356"/>
      <c r="D57" s="537" t="s">
        <v>42</v>
      </c>
      <c r="E57" s="150">
        <f t="shared" si="26"/>
        <v>23</v>
      </c>
      <c r="F57" s="150">
        <f t="shared" ref="F57:I57" si="29">SUM(F53:F56)</f>
        <v>16</v>
      </c>
      <c r="G57" s="150">
        <f t="shared" si="29"/>
        <v>7</v>
      </c>
      <c r="H57" s="150">
        <f t="shared" si="29"/>
        <v>0</v>
      </c>
      <c r="I57" s="150">
        <f t="shared" si="29"/>
        <v>2</v>
      </c>
      <c r="J57" s="1007">
        <f>IFERROR(E57/I57,0)</f>
        <v>11.5</v>
      </c>
      <c r="K57" s="1008">
        <f>SUM(K53:K56)</f>
        <v>2</v>
      </c>
      <c r="L57" s="1007">
        <f>IFERROR(E57/K57,0)</f>
        <v>11.5</v>
      </c>
    </row>
    <row r="58" spans="2:12" ht="14.25" customHeight="1">
      <c r="B58" s="1374"/>
      <c r="C58" s="1356" t="s">
        <v>11</v>
      </c>
      <c r="D58" s="536" t="s">
        <v>151</v>
      </c>
      <c r="E58" s="918">
        <f t="shared" si="26"/>
        <v>44</v>
      </c>
      <c r="F58" s="918">
        <v>40</v>
      </c>
      <c r="G58" s="918">
        <v>4</v>
      </c>
      <c r="H58" s="150">
        <v>0</v>
      </c>
      <c r="I58" s="918">
        <v>2</v>
      </c>
      <c r="J58" s="1005">
        <f t="shared" ref="J58:J60" si="30">E58/I58</f>
        <v>22</v>
      </c>
      <c r="K58" s="1006">
        <v>3</v>
      </c>
      <c r="L58" s="1005">
        <f t="shared" ref="L58:L60" si="31">E58/K58</f>
        <v>14.666666666666666</v>
      </c>
    </row>
    <row r="59" spans="2:12" ht="14.25" customHeight="1">
      <c r="B59" s="1374"/>
      <c r="C59" s="1356"/>
      <c r="D59" s="536" t="s">
        <v>152</v>
      </c>
      <c r="E59" s="918">
        <f t="shared" si="26"/>
        <v>30</v>
      </c>
      <c r="F59" s="918">
        <v>20</v>
      </c>
      <c r="G59" s="918">
        <v>10</v>
      </c>
      <c r="H59" s="150">
        <v>0</v>
      </c>
      <c r="I59" s="918">
        <v>1</v>
      </c>
      <c r="J59" s="1005">
        <f t="shared" si="30"/>
        <v>30</v>
      </c>
      <c r="K59" s="1006">
        <v>2</v>
      </c>
      <c r="L59" s="1005">
        <f t="shared" si="31"/>
        <v>15</v>
      </c>
    </row>
    <row r="60" spans="2:12" ht="14.25" customHeight="1">
      <c r="B60" s="1374"/>
      <c r="C60" s="1356"/>
      <c r="D60" s="536" t="s">
        <v>153</v>
      </c>
      <c r="E60" s="918">
        <f t="shared" si="26"/>
        <v>20</v>
      </c>
      <c r="F60" s="918">
        <v>18</v>
      </c>
      <c r="G60" s="918">
        <v>2</v>
      </c>
      <c r="H60" s="150">
        <v>0</v>
      </c>
      <c r="I60" s="918">
        <v>1</v>
      </c>
      <c r="J60" s="1005">
        <f t="shared" si="30"/>
        <v>20</v>
      </c>
      <c r="K60" s="1006">
        <v>1</v>
      </c>
      <c r="L60" s="1005">
        <f t="shared" si="31"/>
        <v>20</v>
      </c>
    </row>
    <row r="61" spans="2:12" ht="14.25" customHeight="1">
      <c r="B61" s="1374"/>
      <c r="C61" s="1356"/>
      <c r="D61" s="536" t="s">
        <v>334</v>
      </c>
      <c r="E61" s="918">
        <f t="shared" si="26"/>
        <v>1</v>
      </c>
      <c r="F61" s="918"/>
      <c r="G61" s="918">
        <v>1</v>
      </c>
      <c r="H61" s="150">
        <v>0</v>
      </c>
      <c r="I61" s="918"/>
      <c r="J61" s="1005"/>
      <c r="K61" s="1006"/>
      <c r="L61" s="1005"/>
    </row>
    <row r="62" spans="2:12" ht="14.25" customHeight="1">
      <c r="B62" s="1374"/>
      <c r="C62" s="1356"/>
      <c r="D62" s="537" t="s">
        <v>42</v>
      </c>
      <c r="E62" s="150">
        <f t="shared" si="26"/>
        <v>95</v>
      </c>
      <c r="F62" s="150">
        <f t="shared" ref="F62:I62" si="32">SUM(F58:F61)</f>
        <v>78</v>
      </c>
      <c r="G62" s="150">
        <f t="shared" si="32"/>
        <v>17</v>
      </c>
      <c r="H62" s="150">
        <f t="shared" si="32"/>
        <v>0</v>
      </c>
      <c r="I62" s="150">
        <f t="shared" si="32"/>
        <v>4</v>
      </c>
      <c r="J62" s="1007">
        <f>IFERROR(E62/I62,0)</f>
        <v>23.75</v>
      </c>
      <c r="K62" s="1008">
        <f>SUM(K58:K61)</f>
        <v>6</v>
      </c>
      <c r="L62" s="1007">
        <f>IFERROR(E62/K62,0)</f>
        <v>15.833333333333334</v>
      </c>
    </row>
    <row r="63" spans="2:12" ht="14.25" customHeight="1">
      <c r="B63" s="1374"/>
      <c r="C63" s="1357" t="s">
        <v>139</v>
      </c>
      <c r="D63" s="536" t="s">
        <v>151</v>
      </c>
      <c r="E63" s="918">
        <f t="shared" si="26"/>
        <v>38</v>
      </c>
      <c r="F63" s="918">
        <v>25</v>
      </c>
      <c r="G63" s="918">
        <v>13</v>
      </c>
      <c r="H63" s="150">
        <v>0</v>
      </c>
      <c r="I63" s="918">
        <v>2</v>
      </c>
      <c r="J63" s="1005">
        <f t="shared" ref="J63:J65" si="33">E63/I63</f>
        <v>19</v>
      </c>
      <c r="K63" s="1006">
        <v>3</v>
      </c>
      <c r="L63" s="1005">
        <f t="shared" ref="L63:L65" si="34">E63/K63</f>
        <v>12.666666666666666</v>
      </c>
    </row>
    <row r="64" spans="2:12" ht="14.25" customHeight="1">
      <c r="B64" s="1374"/>
      <c r="C64" s="1357"/>
      <c r="D64" s="536" t="s">
        <v>152</v>
      </c>
      <c r="E64" s="918">
        <f t="shared" si="26"/>
        <v>18</v>
      </c>
      <c r="F64" s="918">
        <v>14</v>
      </c>
      <c r="G64" s="918">
        <v>4</v>
      </c>
      <c r="H64" s="150">
        <v>0</v>
      </c>
      <c r="I64" s="918">
        <v>1</v>
      </c>
      <c r="J64" s="1005">
        <f t="shared" si="33"/>
        <v>18</v>
      </c>
      <c r="K64" s="1006">
        <v>2</v>
      </c>
      <c r="L64" s="1005">
        <f t="shared" si="34"/>
        <v>9</v>
      </c>
    </row>
    <row r="65" spans="2:12" ht="14.25" customHeight="1">
      <c r="B65" s="1374"/>
      <c r="C65" s="1357"/>
      <c r="D65" s="536" t="s">
        <v>153</v>
      </c>
      <c r="E65" s="918">
        <f t="shared" si="26"/>
        <v>11</v>
      </c>
      <c r="F65" s="918">
        <v>10</v>
      </c>
      <c r="G65" s="918">
        <v>1</v>
      </c>
      <c r="H65" s="150">
        <v>0</v>
      </c>
      <c r="I65" s="918">
        <v>1</v>
      </c>
      <c r="J65" s="1005">
        <f t="shared" si="33"/>
        <v>11</v>
      </c>
      <c r="K65" s="1006">
        <v>2</v>
      </c>
      <c r="L65" s="1005">
        <f t="shared" si="34"/>
        <v>5.5</v>
      </c>
    </row>
    <row r="66" spans="2:12" ht="14.25" customHeight="1">
      <c r="B66" s="1374"/>
      <c r="C66" s="1357"/>
      <c r="D66" s="536" t="s">
        <v>334</v>
      </c>
      <c r="E66" s="918">
        <f t="shared" si="26"/>
        <v>4</v>
      </c>
      <c r="F66" s="918"/>
      <c r="G66" s="918">
        <v>4</v>
      </c>
      <c r="H66" s="150">
        <v>0</v>
      </c>
      <c r="I66" s="918"/>
      <c r="J66" s="1005"/>
      <c r="K66" s="1006"/>
      <c r="L66" s="1005"/>
    </row>
    <row r="67" spans="2:12" ht="14.25" customHeight="1">
      <c r="B67" s="1374"/>
      <c r="C67" s="1357"/>
      <c r="D67" s="537" t="s">
        <v>42</v>
      </c>
      <c r="E67" s="150">
        <f t="shared" si="26"/>
        <v>71</v>
      </c>
      <c r="F67" s="150">
        <f t="shared" ref="F67:I67" si="35">SUM(F63:F66)</f>
        <v>49</v>
      </c>
      <c r="G67" s="150">
        <f t="shared" si="35"/>
        <v>22</v>
      </c>
      <c r="H67" s="150">
        <f t="shared" si="35"/>
        <v>0</v>
      </c>
      <c r="I67" s="150">
        <f t="shared" si="35"/>
        <v>4</v>
      </c>
      <c r="J67" s="1007">
        <f>IFERROR(E67/I67,0)</f>
        <v>17.75</v>
      </c>
      <c r="K67" s="1008">
        <f>SUM(K63:K66)</f>
        <v>7</v>
      </c>
      <c r="L67" s="1007">
        <f>IFERROR(E67/K67,0)</f>
        <v>10.142857142857142</v>
      </c>
    </row>
    <row r="68" spans="2:12" ht="14.25" customHeight="1">
      <c r="B68" s="1374"/>
      <c r="C68" s="1356" t="s">
        <v>82</v>
      </c>
      <c r="D68" s="536" t="s">
        <v>151</v>
      </c>
      <c r="E68" s="918">
        <f t="shared" si="26"/>
        <v>18</v>
      </c>
      <c r="F68" s="918">
        <v>15</v>
      </c>
      <c r="G68" s="918">
        <v>3</v>
      </c>
      <c r="H68" s="150">
        <v>0</v>
      </c>
      <c r="I68" s="918">
        <v>1</v>
      </c>
      <c r="J68" s="1005">
        <f t="shared" ref="J68:J70" si="36">E68/I68</f>
        <v>18</v>
      </c>
      <c r="K68" s="1006">
        <v>2</v>
      </c>
      <c r="L68" s="1005">
        <f t="shared" ref="L68:L70" si="37">E68/K68</f>
        <v>9</v>
      </c>
    </row>
    <row r="69" spans="2:12" ht="14.25" customHeight="1">
      <c r="B69" s="1374"/>
      <c r="C69" s="1356"/>
      <c r="D69" s="536" t="s">
        <v>152</v>
      </c>
      <c r="E69" s="918">
        <f t="shared" si="26"/>
        <v>21</v>
      </c>
      <c r="F69" s="918">
        <v>12</v>
      </c>
      <c r="G69" s="918">
        <v>9</v>
      </c>
      <c r="H69" s="150">
        <v>0</v>
      </c>
      <c r="I69" s="918">
        <v>1</v>
      </c>
      <c r="J69" s="1005">
        <f t="shared" si="36"/>
        <v>21</v>
      </c>
      <c r="K69" s="1006">
        <v>4</v>
      </c>
      <c r="L69" s="1005">
        <f t="shared" si="37"/>
        <v>5.25</v>
      </c>
    </row>
    <row r="70" spans="2:12" ht="14.25" customHeight="1">
      <c r="B70" s="1374"/>
      <c r="C70" s="1356"/>
      <c r="D70" s="536" t="s">
        <v>153</v>
      </c>
      <c r="E70" s="918">
        <f t="shared" si="26"/>
        <v>9</v>
      </c>
      <c r="F70" s="918">
        <v>6</v>
      </c>
      <c r="G70" s="918">
        <v>3</v>
      </c>
      <c r="H70" s="150">
        <v>0</v>
      </c>
      <c r="I70" s="918">
        <v>1</v>
      </c>
      <c r="J70" s="1005">
        <f t="shared" si="36"/>
        <v>9</v>
      </c>
      <c r="K70" s="1006">
        <v>2</v>
      </c>
      <c r="L70" s="1005">
        <f t="shared" si="37"/>
        <v>4.5</v>
      </c>
    </row>
    <row r="71" spans="2:12" ht="14.25" customHeight="1">
      <c r="B71" s="1374"/>
      <c r="C71" s="1356"/>
      <c r="D71" s="536" t="s">
        <v>334</v>
      </c>
      <c r="E71" s="918">
        <f t="shared" si="26"/>
        <v>0</v>
      </c>
      <c r="F71" s="918"/>
      <c r="G71" s="918">
        <v>0</v>
      </c>
      <c r="H71" s="150">
        <v>0</v>
      </c>
      <c r="I71" s="918"/>
      <c r="J71" s="1005"/>
      <c r="K71" s="1006"/>
      <c r="L71" s="1005"/>
    </row>
    <row r="72" spans="2:12" ht="14.25" customHeight="1">
      <c r="B72" s="1374"/>
      <c r="C72" s="1356"/>
      <c r="D72" s="537" t="s">
        <v>42</v>
      </c>
      <c r="E72" s="150">
        <f t="shared" si="26"/>
        <v>48</v>
      </c>
      <c r="F72" s="150">
        <f t="shared" ref="F72:I72" si="38">SUM(F68:F71)</f>
        <v>33</v>
      </c>
      <c r="G72" s="150">
        <f t="shared" si="38"/>
        <v>15</v>
      </c>
      <c r="H72" s="150">
        <f t="shared" si="38"/>
        <v>0</v>
      </c>
      <c r="I72" s="150">
        <f t="shared" si="38"/>
        <v>3</v>
      </c>
      <c r="J72" s="1007">
        <f>IFERROR(E72/I72,0)</f>
        <v>16</v>
      </c>
      <c r="K72" s="1008">
        <f>SUM(K68:K71)</f>
        <v>8</v>
      </c>
      <c r="L72" s="1007">
        <f>IFERROR(E72/K72,0)</f>
        <v>6</v>
      </c>
    </row>
    <row r="73" spans="2:12" ht="14.25" customHeight="1">
      <c r="B73" s="1374"/>
      <c r="C73" s="1356" t="s">
        <v>140</v>
      </c>
      <c r="D73" s="536" t="s">
        <v>151</v>
      </c>
      <c r="E73" s="918">
        <f t="shared" si="26"/>
        <v>23</v>
      </c>
      <c r="F73" s="918">
        <v>20</v>
      </c>
      <c r="G73" s="918">
        <v>3</v>
      </c>
      <c r="H73" s="150">
        <v>0</v>
      </c>
      <c r="I73" s="918">
        <v>1</v>
      </c>
      <c r="J73" s="1005">
        <f t="shared" ref="J73:J75" si="39">E73/I73</f>
        <v>23</v>
      </c>
      <c r="K73" s="1006">
        <v>2</v>
      </c>
      <c r="L73" s="1005">
        <f t="shared" ref="L73:L75" si="40">E73/K73</f>
        <v>11.5</v>
      </c>
    </row>
    <row r="74" spans="2:12" ht="14.25" customHeight="1">
      <c r="B74" s="1374"/>
      <c r="C74" s="1356"/>
      <c r="D74" s="536" t="s">
        <v>152</v>
      </c>
      <c r="E74" s="918">
        <f t="shared" si="26"/>
        <v>19</v>
      </c>
      <c r="F74" s="918">
        <v>9</v>
      </c>
      <c r="G74" s="918">
        <v>10</v>
      </c>
      <c r="H74" s="150">
        <v>0</v>
      </c>
      <c r="I74" s="918">
        <v>1</v>
      </c>
      <c r="J74" s="1005">
        <f t="shared" si="39"/>
        <v>19</v>
      </c>
      <c r="K74" s="1006">
        <v>2</v>
      </c>
      <c r="L74" s="1005">
        <f t="shared" si="40"/>
        <v>9.5</v>
      </c>
    </row>
    <row r="75" spans="2:12" ht="14.25" customHeight="1">
      <c r="B75" s="1374"/>
      <c r="C75" s="1356"/>
      <c r="D75" s="536" t="s">
        <v>153</v>
      </c>
      <c r="E75" s="918">
        <f t="shared" si="26"/>
        <v>22</v>
      </c>
      <c r="F75" s="918">
        <v>13</v>
      </c>
      <c r="G75" s="918">
        <v>9</v>
      </c>
      <c r="H75" s="150">
        <v>0</v>
      </c>
      <c r="I75" s="918">
        <v>1</v>
      </c>
      <c r="J75" s="1005">
        <f t="shared" si="39"/>
        <v>22</v>
      </c>
      <c r="K75" s="1006">
        <v>2</v>
      </c>
      <c r="L75" s="1005">
        <f t="shared" si="40"/>
        <v>11</v>
      </c>
    </row>
    <row r="76" spans="2:12" ht="14.25" customHeight="1">
      <c r="B76" s="1374"/>
      <c r="C76" s="1356"/>
      <c r="D76" s="536" t="s">
        <v>334</v>
      </c>
      <c r="E76" s="918">
        <f t="shared" si="26"/>
        <v>6</v>
      </c>
      <c r="F76" s="918"/>
      <c r="G76" s="918">
        <v>6</v>
      </c>
      <c r="H76" s="150">
        <v>0</v>
      </c>
      <c r="I76" s="918"/>
      <c r="J76" s="1005"/>
      <c r="K76" s="1006"/>
      <c r="L76" s="1005"/>
    </row>
    <row r="77" spans="2:12" ht="14.25" customHeight="1">
      <c r="B77" s="1374"/>
      <c r="C77" s="1356"/>
      <c r="D77" s="537" t="s">
        <v>42</v>
      </c>
      <c r="E77" s="150">
        <f t="shared" si="26"/>
        <v>70</v>
      </c>
      <c r="F77" s="150">
        <f t="shared" ref="F77:I77" si="41">SUM(F73:F76)</f>
        <v>42</v>
      </c>
      <c r="G77" s="150">
        <f t="shared" si="41"/>
        <v>28</v>
      </c>
      <c r="H77" s="150">
        <f t="shared" si="41"/>
        <v>0</v>
      </c>
      <c r="I77" s="150">
        <f t="shared" si="41"/>
        <v>3</v>
      </c>
      <c r="J77" s="1007">
        <f>IFERROR(E77/I77,0)</f>
        <v>23.333333333333332</v>
      </c>
      <c r="K77" s="1008">
        <f>SUM(K73:K76)</f>
        <v>6</v>
      </c>
      <c r="L77" s="1007">
        <f>IFERROR(E77/K77,0)</f>
        <v>11.666666666666666</v>
      </c>
    </row>
    <row r="78" spans="2:12" ht="14.25" customHeight="1">
      <c r="B78" s="1374"/>
      <c r="C78" s="1357" t="s">
        <v>15</v>
      </c>
      <c r="D78" s="505" t="s">
        <v>151</v>
      </c>
      <c r="E78" s="918">
        <f t="shared" si="26"/>
        <v>16</v>
      </c>
      <c r="F78" s="918">
        <v>10</v>
      </c>
      <c r="G78" s="918">
        <v>6</v>
      </c>
      <c r="H78" s="150">
        <v>0</v>
      </c>
      <c r="I78" s="918">
        <v>1</v>
      </c>
      <c r="J78" s="1005">
        <f t="shared" ref="J78:J80" si="42">E78/I78</f>
        <v>16</v>
      </c>
      <c r="K78" s="1006">
        <v>1</v>
      </c>
      <c r="L78" s="1005">
        <f t="shared" ref="L78:L80" si="43">E78/K78</f>
        <v>16</v>
      </c>
    </row>
    <row r="79" spans="2:12" ht="14.25" customHeight="1">
      <c r="B79" s="1374"/>
      <c r="C79" s="1357"/>
      <c r="D79" s="505" t="s">
        <v>152</v>
      </c>
      <c r="E79" s="918">
        <f t="shared" si="26"/>
        <v>11</v>
      </c>
      <c r="F79" s="918">
        <v>9</v>
      </c>
      <c r="G79" s="918">
        <v>2</v>
      </c>
      <c r="H79" s="150">
        <v>0</v>
      </c>
      <c r="I79" s="918">
        <v>1</v>
      </c>
      <c r="J79" s="1005">
        <f t="shared" si="42"/>
        <v>11</v>
      </c>
      <c r="K79" s="1006">
        <v>1</v>
      </c>
      <c r="L79" s="1005">
        <f t="shared" si="43"/>
        <v>11</v>
      </c>
    </row>
    <row r="80" spans="2:12" ht="14.25" customHeight="1">
      <c r="B80" s="1374"/>
      <c r="C80" s="1357"/>
      <c r="D80" s="505" t="s">
        <v>153</v>
      </c>
      <c r="E80" s="918">
        <f t="shared" si="26"/>
        <v>5</v>
      </c>
      <c r="F80" s="918">
        <v>2</v>
      </c>
      <c r="G80" s="918">
        <v>3</v>
      </c>
      <c r="H80" s="150">
        <v>0</v>
      </c>
      <c r="I80" s="918">
        <v>1</v>
      </c>
      <c r="J80" s="1005">
        <f t="shared" si="42"/>
        <v>5</v>
      </c>
      <c r="K80" s="1006">
        <v>1</v>
      </c>
      <c r="L80" s="1005">
        <f t="shared" si="43"/>
        <v>5</v>
      </c>
    </row>
    <row r="81" spans="2:12" ht="14.25" customHeight="1">
      <c r="B81" s="1374"/>
      <c r="C81" s="1357"/>
      <c r="D81" s="505" t="s">
        <v>334</v>
      </c>
      <c r="E81" s="918">
        <f t="shared" si="26"/>
        <v>1</v>
      </c>
      <c r="F81" s="918"/>
      <c r="G81" s="918">
        <v>1</v>
      </c>
      <c r="H81" s="150">
        <v>0</v>
      </c>
      <c r="I81" s="918"/>
      <c r="J81" s="1005"/>
      <c r="K81" s="1006"/>
      <c r="L81" s="1005"/>
    </row>
    <row r="82" spans="2:12" ht="14.25" customHeight="1">
      <c r="B82" s="1374"/>
      <c r="C82" s="1357"/>
      <c r="D82" s="537" t="s">
        <v>42</v>
      </c>
      <c r="E82" s="150">
        <f t="shared" si="26"/>
        <v>33</v>
      </c>
      <c r="F82" s="150">
        <f t="shared" ref="F82:I82" si="44">SUM(F78:F81)</f>
        <v>21</v>
      </c>
      <c r="G82" s="150">
        <f t="shared" si="44"/>
        <v>12</v>
      </c>
      <c r="H82" s="150">
        <f t="shared" si="44"/>
        <v>0</v>
      </c>
      <c r="I82" s="150">
        <f t="shared" si="44"/>
        <v>3</v>
      </c>
      <c r="J82" s="1007">
        <f>IFERROR(E82/I82,0)</f>
        <v>11</v>
      </c>
      <c r="K82" s="1008">
        <f>SUM(K78:K81)</f>
        <v>3</v>
      </c>
      <c r="L82" s="1007">
        <f>IFERROR(E82/K82,0)</f>
        <v>11</v>
      </c>
    </row>
    <row r="83" spans="2:12" ht="14.25" customHeight="1">
      <c r="B83" s="1374"/>
      <c r="C83" s="1357" t="s">
        <v>190</v>
      </c>
      <c r="D83" s="505" t="s">
        <v>151</v>
      </c>
      <c r="E83" s="918">
        <f t="shared" si="26"/>
        <v>11</v>
      </c>
      <c r="F83" s="910">
        <v>10</v>
      </c>
      <c r="G83" s="910">
        <v>1</v>
      </c>
      <c r="H83" s="150">
        <v>0</v>
      </c>
      <c r="I83" s="918">
        <v>1</v>
      </c>
      <c r="J83" s="1005">
        <f t="shared" ref="J83:J85" si="45">E83/I83</f>
        <v>11</v>
      </c>
      <c r="K83" s="1006">
        <v>1</v>
      </c>
      <c r="L83" s="1005">
        <f t="shared" ref="L83:L85" si="46">E83/K83</f>
        <v>11</v>
      </c>
    </row>
    <row r="84" spans="2:12" ht="14.25" customHeight="1">
      <c r="B84" s="1374"/>
      <c r="C84" s="1357"/>
      <c r="D84" s="505" t="s">
        <v>152</v>
      </c>
      <c r="E84" s="918">
        <f t="shared" si="26"/>
        <v>7</v>
      </c>
      <c r="F84" s="910">
        <v>7</v>
      </c>
      <c r="G84" s="910">
        <v>0</v>
      </c>
      <c r="H84" s="150">
        <v>0</v>
      </c>
      <c r="I84" s="918">
        <v>1</v>
      </c>
      <c r="J84" s="1005">
        <f t="shared" si="45"/>
        <v>7</v>
      </c>
      <c r="K84" s="1006">
        <v>1</v>
      </c>
      <c r="L84" s="1005">
        <f t="shared" si="46"/>
        <v>7</v>
      </c>
    </row>
    <row r="85" spans="2:12" ht="14.25" customHeight="1">
      <c r="B85" s="1374"/>
      <c r="C85" s="1357"/>
      <c r="D85" s="505" t="s">
        <v>153</v>
      </c>
      <c r="E85" s="918">
        <f t="shared" si="26"/>
        <v>6</v>
      </c>
      <c r="F85" s="910">
        <v>5</v>
      </c>
      <c r="G85" s="910">
        <v>1</v>
      </c>
      <c r="H85" s="150">
        <v>0</v>
      </c>
      <c r="I85" s="918">
        <v>1</v>
      </c>
      <c r="J85" s="1005">
        <f t="shared" si="45"/>
        <v>6</v>
      </c>
      <c r="K85" s="1006">
        <v>1</v>
      </c>
      <c r="L85" s="1005">
        <f t="shared" si="46"/>
        <v>6</v>
      </c>
    </row>
    <row r="86" spans="2:12" ht="14.25" customHeight="1">
      <c r="B86" s="1374"/>
      <c r="C86" s="1357"/>
      <c r="D86" s="505" t="s">
        <v>334</v>
      </c>
      <c r="E86" s="918">
        <f t="shared" si="26"/>
        <v>1</v>
      </c>
      <c r="F86" s="910"/>
      <c r="G86" s="910">
        <v>1</v>
      </c>
      <c r="H86" s="150">
        <v>0</v>
      </c>
      <c r="I86" s="892"/>
      <c r="J86" s="1005"/>
      <c r="K86" s="1009"/>
      <c r="L86" s="1005"/>
    </row>
    <row r="87" spans="2:12" ht="14.25" customHeight="1">
      <c r="B87" s="1374"/>
      <c r="C87" s="1357"/>
      <c r="D87" s="537" t="s">
        <v>42</v>
      </c>
      <c r="E87" s="150">
        <f t="shared" si="26"/>
        <v>25</v>
      </c>
      <c r="F87" s="150">
        <f t="shared" ref="F87:I87" si="47">SUM(F83:F86)</f>
        <v>22</v>
      </c>
      <c r="G87" s="150">
        <f t="shared" si="47"/>
        <v>3</v>
      </c>
      <c r="H87" s="150">
        <f t="shared" si="47"/>
        <v>0</v>
      </c>
      <c r="I87" s="150">
        <f t="shared" si="47"/>
        <v>3</v>
      </c>
      <c r="J87" s="1007">
        <f>IFERROR(E87/I87,0)</f>
        <v>8.3333333333333339</v>
      </c>
      <c r="K87" s="1008">
        <f>SUM(K83:K86)</f>
        <v>3</v>
      </c>
      <c r="L87" s="1007">
        <f>IFERROR(E87/K87,0)</f>
        <v>8.3333333333333339</v>
      </c>
    </row>
    <row r="88" spans="2:12" ht="14.25" customHeight="1">
      <c r="B88" s="1374"/>
      <c r="C88" s="1357" t="s">
        <v>159</v>
      </c>
      <c r="D88" s="505" t="s">
        <v>151</v>
      </c>
      <c r="E88" s="918">
        <f t="shared" si="26"/>
        <v>19</v>
      </c>
      <c r="F88" s="910">
        <v>16</v>
      </c>
      <c r="G88" s="910">
        <v>3</v>
      </c>
      <c r="H88" s="150">
        <v>0</v>
      </c>
      <c r="I88" s="892">
        <v>1</v>
      </c>
      <c r="J88" s="1005">
        <f t="shared" ref="J88:J90" si="48">E88/I88</f>
        <v>19</v>
      </c>
      <c r="K88" s="1006">
        <v>2</v>
      </c>
      <c r="L88" s="1005">
        <f t="shared" ref="L88:L90" si="49">E88/K88</f>
        <v>9.5</v>
      </c>
    </row>
    <row r="89" spans="2:12" ht="14.25" customHeight="1">
      <c r="B89" s="1374"/>
      <c r="C89" s="1357"/>
      <c r="D89" s="505" t="s">
        <v>152</v>
      </c>
      <c r="E89" s="918">
        <f t="shared" si="26"/>
        <v>16</v>
      </c>
      <c r="F89" s="910">
        <v>13</v>
      </c>
      <c r="G89" s="910">
        <v>3</v>
      </c>
      <c r="H89" s="150">
        <v>0</v>
      </c>
      <c r="I89" s="892">
        <v>1</v>
      </c>
      <c r="J89" s="1005">
        <f t="shared" si="48"/>
        <v>16</v>
      </c>
      <c r="K89" s="1006">
        <v>2</v>
      </c>
      <c r="L89" s="1005">
        <f t="shared" si="49"/>
        <v>8</v>
      </c>
    </row>
    <row r="90" spans="2:12" ht="14.25" customHeight="1">
      <c r="B90" s="1374"/>
      <c r="C90" s="1357"/>
      <c r="D90" s="505" t="s">
        <v>153</v>
      </c>
      <c r="E90" s="918">
        <f t="shared" si="26"/>
        <v>10</v>
      </c>
      <c r="F90" s="910">
        <v>10</v>
      </c>
      <c r="G90" s="910">
        <v>0</v>
      </c>
      <c r="H90" s="150">
        <v>0</v>
      </c>
      <c r="I90" s="892">
        <v>1</v>
      </c>
      <c r="J90" s="1005">
        <f t="shared" si="48"/>
        <v>10</v>
      </c>
      <c r="K90" s="1006">
        <v>1</v>
      </c>
      <c r="L90" s="1005">
        <f t="shared" si="49"/>
        <v>10</v>
      </c>
    </row>
    <row r="91" spans="2:12" ht="14.25" customHeight="1">
      <c r="B91" s="1374"/>
      <c r="C91" s="1357"/>
      <c r="D91" s="505" t="s">
        <v>334</v>
      </c>
      <c r="E91" s="918">
        <f t="shared" si="26"/>
        <v>5</v>
      </c>
      <c r="F91" s="910"/>
      <c r="G91" s="910">
        <v>5</v>
      </c>
      <c r="H91" s="150">
        <v>0</v>
      </c>
      <c r="I91" s="892"/>
      <c r="J91" s="1005" t="str">
        <f>IFERROR(E91/I91,"")</f>
        <v/>
      </c>
      <c r="K91" s="1009"/>
      <c r="L91" s="1005" t="str">
        <f>IFERROR(F91/K91,"")</f>
        <v/>
      </c>
    </row>
    <row r="92" spans="2:12" ht="14.25" customHeight="1">
      <c r="B92" s="1374"/>
      <c r="C92" s="1357"/>
      <c r="D92" s="537" t="s">
        <v>42</v>
      </c>
      <c r="E92" s="150">
        <f t="shared" si="26"/>
        <v>50</v>
      </c>
      <c r="F92" s="150">
        <f t="shared" ref="F92:I92" si="50">SUM(F88:F91)</f>
        <v>39</v>
      </c>
      <c r="G92" s="150">
        <f t="shared" si="50"/>
        <v>11</v>
      </c>
      <c r="H92" s="150">
        <f t="shared" si="50"/>
        <v>0</v>
      </c>
      <c r="I92" s="150">
        <f t="shared" si="50"/>
        <v>3</v>
      </c>
      <c r="J92" s="1007">
        <f>IFERROR(E92/I92,0)</f>
        <v>16.666666666666668</v>
      </c>
      <c r="K92" s="1008">
        <f>SUM(K88:K91)</f>
        <v>5</v>
      </c>
      <c r="L92" s="1007">
        <f>IFERROR(E92/K92,0)</f>
        <v>10</v>
      </c>
    </row>
    <row r="93" spans="2:12" ht="14.25" customHeight="1">
      <c r="B93" s="1374"/>
      <c r="C93" s="1380" t="s">
        <v>141</v>
      </c>
      <c r="D93" s="505" t="s">
        <v>151</v>
      </c>
      <c r="E93" s="918">
        <f t="shared" si="26"/>
        <v>18</v>
      </c>
      <c r="F93" s="910">
        <v>16</v>
      </c>
      <c r="G93" s="910">
        <v>2</v>
      </c>
      <c r="H93" s="150">
        <v>0</v>
      </c>
      <c r="I93" s="910">
        <v>1</v>
      </c>
      <c r="J93" s="1005">
        <f t="shared" ref="J93:J95" si="51">E93/I93</f>
        <v>18</v>
      </c>
      <c r="K93" s="1006">
        <v>2</v>
      </c>
      <c r="L93" s="1005">
        <f t="shared" ref="L93:L95" si="52">E93/K93</f>
        <v>9</v>
      </c>
    </row>
    <row r="94" spans="2:12" ht="14.25" customHeight="1">
      <c r="B94" s="1374"/>
      <c r="C94" s="1380"/>
      <c r="D94" s="505" t="s">
        <v>152</v>
      </c>
      <c r="E94" s="918">
        <f t="shared" si="26"/>
        <v>7</v>
      </c>
      <c r="F94" s="910">
        <v>6</v>
      </c>
      <c r="G94" s="910">
        <v>1</v>
      </c>
      <c r="H94" s="150">
        <v>0</v>
      </c>
      <c r="I94" s="910">
        <v>1</v>
      </c>
      <c r="J94" s="1005">
        <f t="shared" si="51"/>
        <v>7</v>
      </c>
      <c r="K94" s="1006">
        <v>1</v>
      </c>
      <c r="L94" s="1005">
        <f t="shared" si="52"/>
        <v>7</v>
      </c>
    </row>
    <row r="95" spans="2:12" ht="14.25" customHeight="1">
      <c r="B95" s="1374"/>
      <c r="C95" s="1380"/>
      <c r="D95" s="505" t="s">
        <v>153</v>
      </c>
      <c r="E95" s="918">
        <f t="shared" si="26"/>
        <v>7</v>
      </c>
      <c r="F95" s="910">
        <v>6</v>
      </c>
      <c r="G95" s="910">
        <v>1</v>
      </c>
      <c r="H95" s="150">
        <v>0</v>
      </c>
      <c r="I95" s="910">
        <v>1</v>
      </c>
      <c r="J95" s="1005">
        <f t="shared" si="51"/>
        <v>7</v>
      </c>
      <c r="K95" s="1006">
        <v>1</v>
      </c>
      <c r="L95" s="1005">
        <f t="shared" si="52"/>
        <v>7</v>
      </c>
    </row>
    <row r="96" spans="2:12" ht="14.25" customHeight="1">
      <c r="B96" s="1374"/>
      <c r="C96" s="1380"/>
      <c r="D96" s="505" t="s">
        <v>334</v>
      </c>
      <c r="E96" s="918">
        <f t="shared" si="26"/>
        <v>3</v>
      </c>
      <c r="F96" s="910"/>
      <c r="G96" s="910">
        <v>3</v>
      </c>
      <c r="H96" s="150">
        <v>0</v>
      </c>
      <c r="I96" s="910"/>
      <c r="J96" s="1005" t="str">
        <f>IFERROR(E96/I96,"")</f>
        <v/>
      </c>
      <c r="K96" s="1010"/>
      <c r="L96" s="1005" t="str">
        <f>IFERROR(F96/K96,"")</f>
        <v/>
      </c>
    </row>
    <row r="97" spans="2:12" ht="14.25" customHeight="1">
      <c r="B97" s="1374"/>
      <c r="C97" s="1380"/>
      <c r="D97" s="537" t="s">
        <v>42</v>
      </c>
      <c r="E97" s="150">
        <f t="shared" si="26"/>
        <v>35</v>
      </c>
      <c r="F97" s="150">
        <f t="shared" ref="F97:I97" si="53">SUM(F93:F96)</f>
        <v>28</v>
      </c>
      <c r="G97" s="150">
        <f t="shared" si="53"/>
        <v>7</v>
      </c>
      <c r="H97" s="150">
        <f t="shared" si="53"/>
        <v>0</v>
      </c>
      <c r="I97" s="150">
        <f t="shared" si="53"/>
        <v>3</v>
      </c>
      <c r="J97" s="1007">
        <f>IFERROR(E97/I97,0)</f>
        <v>11.666666666666666</v>
      </c>
      <c r="K97" s="1008">
        <f>SUM(K93:K96)</f>
        <v>4</v>
      </c>
      <c r="L97" s="1007">
        <f>IFERROR(E97/K97,0)</f>
        <v>8.75</v>
      </c>
    </row>
    <row r="98" spans="2:12" ht="14.25" customHeight="1">
      <c r="B98" s="1374"/>
      <c r="C98" s="1380" t="s">
        <v>160</v>
      </c>
      <c r="D98" s="505" t="s">
        <v>151</v>
      </c>
      <c r="E98" s="918">
        <f t="shared" si="26"/>
        <v>16</v>
      </c>
      <c r="F98" s="910">
        <v>16</v>
      </c>
      <c r="G98" s="910">
        <v>0</v>
      </c>
      <c r="H98" s="150">
        <v>0</v>
      </c>
      <c r="I98" s="910">
        <v>1</v>
      </c>
      <c r="J98" s="1005">
        <f t="shared" ref="J98:J100" si="54">E98/I98</f>
        <v>16</v>
      </c>
      <c r="K98" s="1006">
        <v>2</v>
      </c>
      <c r="L98" s="1005">
        <f t="shared" ref="L98:L100" si="55">E98/K98</f>
        <v>8</v>
      </c>
    </row>
    <row r="99" spans="2:12" ht="14.25" customHeight="1">
      <c r="B99" s="1374"/>
      <c r="C99" s="1380"/>
      <c r="D99" s="505" t="s">
        <v>152</v>
      </c>
      <c r="E99" s="918">
        <f t="shared" si="26"/>
        <v>16</v>
      </c>
      <c r="F99" s="910">
        <v>13</v>
      </c>
      <c r="G99" s="910">
        <v>3</v>
      </c>
      <c r="H99" s="150">
        <v>0</v>
      </c>
      <c r="I99" s="910">
        <v>1</v>
      </c>
      <c r="J99" s="1005">
        <f t="shared" si="54"/>
        <v>16</v>
      </c>
      <c r="K99" s="1006">
        <v>1</v>
      </c>
      <c r="L99" s="1005">
        <f t="shared" si="55"/>
        <v>16</v>
      </c>
    </row>
    <row r="100" spans="2:12" ht="14.25" customHeight="1">
      <c r="B100" s="1374"/>
      <c r="C100" s="1380"/>
      <c r="D100" s="505" t="s">
        <v>153</v>
      </c>
      <c r="E100" s="918">
        <f t="shared" si="26"/>
        <v>13</v>
      </c>
      <c r="F100" s="910">
        <v>11</v>
      </c>
      <c r="G100" s="910">
        <v>2</v>
      </c>
      <c r="H100" s="150">
        <v>0</v>
      </c>
      <c r="I100" s="910">
        <v>1</v>
      </c>
      <c r="J100" s="1005">
        <f t="shared" si="54"/>
        <v>13</v>
      </c>
      <c r="K100" s="1006">
        <v>1</v>
      </c>
      <c r="L100" s="1005">
        <f t="shared" si="55"/>
        <v>13</v>
      </c>
    </row>
    <row r="101" spans="2:12" ht="14.25" customHeight="1">
      <c r="B101" s="1374"/>
      <c r="C101" s="1380"/>
      <c r="D101" s="505" t="s">
        <v>334</v>
      </c>
      <c r="E101" s="918">
        <f t="shared" si="26"/>
        <v>2</v>
      </c>
      <c r="F101" s="910"/>
      <c r="G101" s="910">
        <v>2</v>
      </c>
      <c r="H101" s="150">
        <v>0</v>
      </c>
      <c r="I101" s="150"/>
      <c r="J101" s="1005"/>
      <c r="K101" s="1008"/>
      <c r="L101" s="1005"/>
    </row>
    <row r="102" spans="2:12" ht="14.25" customHeight="1">
      <c r="B102" s="1374"/>
      <c r="C102" s="1380"/>
      <c r="D102" s="537" t="s">
        <v>42</v>
      </c>
      <c r="E102" s="150">
        <f t="shared" si="26"/>
        <v>47</v>
      </c>
      <c r="F102" s="150">
        <f t="shared" ref="F102:I102" si="56">SUM(F98:F101)</f>
        <v>40</v>
      </c>
      <c r="G102" s="150">
        <f t="shared" si="56"/>
        <v>7</v>
      </c>
      <c r="H102" s="150">
        <f t="shared" si="56"/>
        <v>0</v>
      </c>
      <c r="I102" s="150">
        <f t="shared" si="56"/>
        <v>3</v>
      </c>
      <c r="J102" s="1007">
        <f>IFERROR(E102/I102,0)</f>
        <v>15.666666666666666</v>
      </c>
      <c r="K102" s="1008">
        <f>SUM(K98:K101)</f>
        <v>4</v>
      </c>
      <c r="L102" s="1007">
        <f>IFERROR(E102/K102,0)</f>
        <v>11.75</v>
      </c>
    </row>
    <row r="103" spans="2:12" ht="15" customHeight="1">
      <c r="B103" s="1374"/>
      <c r="C103" s="1357" t="s">
        <v>16</v>
      </c>
      <c r="D103" s="505" t="s">
        <v>151</v>
      </c>
      <c r="E103" s="918">
        <f t="shared" si="26"/>
        <v>19</v>
      </c>
      <c r="F103" s="910">
        <v>19</v>
      </c>
      <c r="G103" s="910">
        <v>0</v>
      </c>
      <c r="H103" s="150">
        <v>0</v>
      </c>
      <c r="I103" s="892">
        <v>1</v>
      </c>
      <c r="J103" s="1005">
        <f t="shared" ref="J103:J106" si="57">E103/I103</f>
        <v>19</v>
      </c>
      <c r="K103" s="1006">
        <v>2</v>
      </c>
      <c r="L103" s="1005">
        <f t="shared" ref="L103:L106" si="58">E103/K103</f>
        <v>9.5</v>
      </c>
    </row>
    <row r="104" spans="2:12" ht="15.75" customHeight="1">
      <c r="B104" s="1374"/>
      <c r="C104" s="1357"/>
      <c r="D104" s="505" t="s">
        <v>152</v>
      </c>
      <c r="E104" s="918">
        <f t="shared" si="26"/>
        <v>13</v>
      </c>
      <c r="F104" s="910">
        <v>7</v>
      </c>
      <c r="G104" s="910">
        <v>6</v>
      </c>
      <c r="H104" s="150">
        <v>0</v>
      </c>
      <c r="I104" s="892">
        <v>1</v>
      </c>
      <c r="J104" s="1005">
        <f t="shared" si="57"/>
        <v>13</v>
      </c>
      <c r="K104" s="1006">
        <v>2</v>
      </c>
      <c r="L104" s="1005">
        <f t="shared" si="58"/>
        <v>6.5</v>
      </c>
    </row>
    <row r="105" spans="2:12" ht="14.25" customHeight="1">
      <c r="B105" s="1374"/>
      <c r="C105" s="1357"/>
      <c r="D105" s="505" t="s">
        <v>153</v>
      </c>
      <c r="E105" s="918">
        <f t="shared" si="26"/>
        <v>11</v>
      </c>
      <c r="F105" s="910">
        <v>5</v>
      </c>
      <c r="G105" s="910">
        <v>6</v>
      </c>
      <c r="H105" s="150">
        <v>0</v>
      </c>
      <c r="I105" s="892">
        <v>1</v>
      </c>
      <c r="J105" s="1005">
        <f t="shared" si="57"/>
        <v>11</v>
      </c>
      <c r="K105" s="1006">
        <v>1</v>
      </c>
      <c r="L105" s="1005">
        <f t="shared" si="58"/>
        <v>11</v>
      </c>
    </row>
    <row r="106" spans="2:12" ht="14.25" customHeight="1">
      <c r="B106" s="1374"/>
      <c r="C106" s="1357"/>
      <c r="D106" s="505" t="s">
        <v>154</v>
      </c>
      <c r="E106" s="918">
        <f t="shared" si="26"/>
        <v>16</v>
      </c>
      <c r="F106" s="910">
        <v>13</v>
      </c>
      <c r="G106" s="910">
        <v>3</v>
      </c>
      <c r="H106" s="150">
        <v>0</v>
      </c>
      <c r="I106" s="892">
        <v>1</v>
      </c>
      <c r="J106" s="1005">
        <f t="shared" si="57"/>
        <v>16</v>
      </c>
      <c r="K106" s="1009">
        <v>2</v>
      </c>
      <c r="L106" s="1005">
        <f t="shared" si="58"/>
        <v>8</v>
      </c>
    </row>
    <row r="107" spans="2:12" ht="14.25" customHeight="1">
      <c r="B107" s="1374"/>
      <c r="C107" s="1357"/>
      <c r="D107" s="505" t="s">
        <v>335</v>
      </c>
      <c r="E107" s="918">
        <f t="shared" si="26"/>
        <v>2</v>
      </c>
      <c r="F107" s="910"/>
      <c r="G107" s="910">
        <v>2</v>
      </c>
      <c r="H107" s="150">
        <v>0</v>
      </c>
      <c r="I107" s="892"/>
      <c r="J107" s="1005" t="str">
        <f>IFERROR(E107/I107,"")</f>
        <v/>
      </c>
      <c r="K107" s="1009"/>
      <c r="L107" s="1005" t="str">
        <f>IFERROR(F107/K107,"")</f>
        <v/>
      </c>
    </row>
    <row r="108" spans="2:12" ht="14.25" customHeight="1">
      <c r="B108" s="1374"/>
      <c r="C108" s="1357"/>
      <c r="D108" s="537" t="s">
        <v>42</v>
      </c>
      <c r="E108" s="150">
        <f t="shared" si="26"/>
        <v>61</v>
      </c>
      <c r="F108" s="150">
        <f t="shared" ref="F108:I108" si="59">SUM(F103:F107)</f>
        <v>44</v>
      </c>
      <c r="G108" s="150">
        <f t="shared" si="59"/>
        <v>17</v>
      </c>
      <c r="H108" s="150">
        <f t="shared" si="59"/>
        <v>0</v>
      </c>
      <c r="I108" s="150">
        <f t="shared" si="59"/>
        <v>4</v>
      </c>
      <c r="J108" s="1007">
        <f>IFERROR(E108/I108,0)</f>
        <v>15.25</v>
      </c>
      <c r="K108" s="1008">
        <f>SUM(K103:K107)</f>
        <v>7</v>
      </c>
      <c r="L108" s="1007">
        <f>IFERROR(E108/K108,0)</f>
        <v>8.7142857142857135</v>
      </c>
    </row>
    <row r="109" spans="2:12" ht="14.25" customHeight="1">
      <c r="B109" s="1374"/>
      <c r="C109" s="1357" t="s">
        <v>279</v>
      </c>
      <c r="D109" s="505" t="s">
        <v>151</v>
      </c>
      <c r="E109" s="918">
        <f t="shared" si="26"/>
        <v>21</v>
      </c>
      <c r="F109" s="918">
        <v>20</v>
      </c>
      <c r="G109" s="910">
        <v>1</v>
      </c>
      <c r="H109" s="150">
        <v>0</v>
      </c>
      <c r="I109" s="885">
        <v>1</v>
      </c>
      <c r="J109" s="1005">
        <f t="shared" ref="J109:J112" si="60">E109/I109</f>
        <v>21</v>
      </c>
      <c r="K109" s="1006">
        <v>2</v>
      </c>
      <c r="L109" s="1005">
        <f t="shared" ref="L109:L112" si="61">E109/K109</f>
        <v>10.5</v>
      </c>
    </row>
    <row r="110" spans="2:12" ht="14.25" customHeight="1">
      <c r="B110" s="1374"/>
      <c r="C110" s="1357"/>
      <c r="D110" s="505" t="s">
        <v>152</v>
      </c>
      <c r="E110" s="918">
        <f t="shared" si="26"/>
        <v>9</v>
      </c>
      <c r="F110" s="910">
        <v>5</v>
      </c>
      <c r="G110" s="910">
        <v>4</v>
      </c>
      <c r="H110" s="150">
        <v>0</v>
      </c>
      <c r="I110" s="885">
        <v>1</v>
      </c>
      <c r="J110" s="1005">
        <f t="shared" si="60"/>
        <v>9</v>
      </c>
      <c r="K110" s="1006">
        <v>1</v>
      </c>
      <c r="L110" s="1005">
        <f t="shared" si="61"/>
        <v>9</v>
      </c>
    </row>
    <row r="111" spans="2:12" ht="14.25" customHeight="1">
      <c r="B111" s="1374"/>
      <c r="C111" s="1357"/>
      <c r="D111" s="505" t="s">
        <v>153</v>
      </c>
      <c r="E111" s="918">
        <f t="shared" si="26"/>
        <v>7</v>
      </c>
      <c r="F111" s="910">
        <v>7</v>
      </c>
      <c r="G111" s="910">
        <v>0</v>
      </c>
      <c r="H111" s="150">
        <v>0</v>
      </c>
      <c r="I111" s="885">
        <v>1</v>
      </c>
      <c r="J111" s="1005">
        <f t="shared" si="60"/>
        <v>7</v>
      </c>
      <c r="K111" s="1006">
        <v>1</v>
      </c>
      <c r="L111" s="1005">
        <f t="shared" si="61"/>
        <v>7</v>
      </c>
    </row>
    <row r="112" spans="2:12" ht="14.25" customHeight="1">
      <c r="B112" s="1374"/>
      <c r="C112" s="1357"/>
      <c r="D112" s="505" t="s">
        <v>154</v>
      </c>
      <c r="E112" s="918">
        <f t="shared" si="26"/>
        <v>16</v>
      </c>
      <c r="F112" s="910">
        <v>13</v>
      </c>
      <c r="G112" s="910">
        <v>3</v>
      </c>
      <c r="H112" s="150">
        <v>0</v>
      </c>
      <c r="I112" s="885">
        <v>1</v>
      </c>
      <c r="J112" s="1005">
        <f t="shared" si="60"/>
        <v>16</v>
      </c>
      <c r="K112" s="1009">
        <v>2</v>
      </c>
      <c r="L112" s="1005">
        <f t="shared" si="61"/>
        <v>8</v>
      </c>
    </row>
    <row r="113" spans="2:12" ht="14.25" customHeight="1">
      <c r="B113" s="1374"/>
      <c r="C113" s="1357"/>
      <c r="D113" s="505" t="s">
        <v>335</v>
      </c>
      <c r="E113" s="918">
        <f t="shared" si="26"/>
        <v>1</v>
      </c>
      <c r="F113" s="910"/>
      <c r="G113" s="910">
        <v>1</v>
      </c>
      <c r="H113" s="150">
        <v>0</v>
      </c>
      <c r="I113" s="885"/>
      <c r="J113" s="1005" t="str">
        <f>IFERROR(E113/I113,"")</f>
        <v/>
      </c>
      <c r="K113" s="1011"/>
      <c r="L113" s="1005" t="str">
        <f>IFERROR(F113/K113,"")</f>
        <v/>
      </c>
    </row>
    <row r="114" spans="2:12" ht="14.25" customHeight="1">
      <c r="B114" s="1374"/>
      <c r="C114" s="1357"/>
      <c r="D114" s="537" t="s">
        <v>42</v>
      </c>
      <c r="E114" s="150">
        <f t="shared" si="26"/>
        <v>54</v>
      </c>
      <c r="F114" s="150">
        <f t="shared" ref="F114:I114" si="62">SUM(F109:F113)</f>
        <v>45</v>
      </c>
      <c r="G114" s="150">
        <f t="shared" si="62"/>
        <v>9</v>
      </c>
      <c r="H114" s="150">
        <f t="shared" si="62"/>
        <v>0</v>
      </c>
      <c r="I114" s="150">
        <f t="shared" si="62"/>
        <v>4</v>
      </c>
      <c r="J114" s="1007">
        <f>IFERROR(E114/I114,0)</f>
        <v>13.5</v>
      </c>
      <c r="K114" s="1008">
        <f>SUM(K109:K113)</f>
        <v>6</v>
      </c>
      <c r="L114" s="1007">
        <f>IFERROR(E114/K114,0)</f>
        <v>9</v>
      </c>
    </row>
    <row r="115" spans="2:12" ht="14.25" customHeight="1">
      <c r="B115" s="1375"/>
      <c r="C115" s="1361" t="s">
        <v>158</v>
      </c>
      <c r="D115" s="540" t="s">
        <v>151</v>
      </c>
      <c r="E115" s="918">
        <f t="shared" si="26"/>
        <v>19</v>
      </c>
      <c r="F115" s="885">
        <v>19</v>
      </c>
      <c r="G115" s="885">
        <v>0</v>
      </c>
      <c r="H115" s="150">
        <v>0</v>
      </c>
      <c r="I115" s="892">
        <v>1</v>
      </c>
      <c r="J115" s="1005">
        <f t="shared" ref="J115:J118" si="63">E115/I115</f>
        <v>19</v>
      </c>
      <c r="K115" s="1006">
        <v>2</v>
      </c>
      <c r="L115" s="1005">
        <f t="shared" ref="L115:L118" si="64">E115/K115</f>
        <v>9.5</v>
      </c>
    </row>
    <row r="116" spans="2:12" ht="14.25" customHeight="1">
      <c r="B116" s="1375"/>
      <c r="C116" s="1362"/>
      <c r="D116" s="540" t="s">
        <v>152</v>
      </c>
      <c r="E116" s="918">
        <f t="shared" si="26"/>
        <v>10</v>
      </c>
      <c r="F116" s="885">
        <v>8</v>
      </c>
      <c r="G116" s="885">
        <v>2</v>
      </c>
      <c r="H116" s="150">
        <v>0</v>
      </c>
      <c r="I116" s="892">
        <v>1</v>
      </c>
      <c r="J116" s="1005">
        <f t="shared" si="63"/>
        <v>10</v>
      </c>
      <c r="K116" s="1006">
        <v>1</v>
      </c>
      <c r="L116" s="1005">
        <f t="shared" si="64"/>
        <v>10</v>
      </c>
    </row>
    <row r="117" spans="2:12" ht="14.25" customHeight="1">
      <c r="B117" s="1375"/>
      <c r="C117" s="1362"/>
      <c r="D117" s="540" t="s">
        <v>153</v>
      </c>
      <c r="E117" s="918">
        <f t="shared" si="26"/>
        <v>11</v>
      </c>
      <c r="F117" s="885">
        <v>9</v>
      </c>
      <c r="G117" s="885">
        <v>2</v>
      </c>
      <c r="H117" s="150">
        <v>0</v>
      </c>
      <c r="I117" s="892">
        <v>1</v>
      </c>
      <c r="J117" s="1005">
        <f t="shared" si="63"/>
        <v>11</v>
      </c>
      <c r="K117" s="1006">
        <v>1</v>
      </c>
      <c r="L117" s="1005">
        <f t="shared" si="64"/>
        <v>11</v>
      </c>
    </row>
    <row r="118" spans="2:12" ht="14.25" customHeight="1">
      <c r="B118" s="1375"/>
      <c r="C118" s="1362"/>
      <c r="D118" s="540" t="s">
        <v>154</v>
      </c>
      <c r="E118" s="918">
        <f t="shared" si="26"/>
        <v>6</v>
      </c>
      <c r="F118" s="885">
        <v>6</v>
      </c>
      <c r="G118" s="885">
        <v>0</v>
      </c>
      <c r="H118" s="150">
        <v>0</v>
      </c>
      <c r="I118" s="892">
        <v>1</v>
      </c>
      <c r="J118" s="1005">
        <f t="shared" si="63"/>
        <v>6</v>
      </c>
      <c r="K118" s="1009">
        <v>1</v>
      </c>
      <c r="L118" s="1005">
        <f t="shared" si="64"/>
        <v>6</v>
      </c>
    </row>
    <row r="119" spans="2:12" ht="14.25" customHeight="1">
      <c r="B119" s="1375"/>
      <c r="C119" s="1362"/>
      <c r="D119" s="540" t="s">
        <v>335</v>
      </c>
      <c r="E119" s="918">
        <f t="shared" si="26"/>
        <v>2</v>
      </c>
      <c r="F119" s="910"/>
      <c r="G119" s="910">
        <v>2</v>
      </c>
      <c r="H119" s="150">
        <v>0</v>
      </c>
      <c r="I119" s="892"/>
      <c r="J119" s="1005"/>
      <c r="K119" s="1009"/>
      <c r="L119" s="1005"/>
    </row>
    <row r="120" spans="2:12" ht="14.25" customHeight="1">
      <c r="B120" s="1375"/>
      <c r="C120" s="1362"/>
      <c r="D120" s="541" t="s">
        <v>42</v>
      </c>
      <c r="E120" s="150">
        <f t="shared" si="26"/>
        <v>48</v>
      </c>
      <c r="F120" s="150">
        <f t="shared" ref="F120:I120" si="65">SUM(F115:F119)</f>
        <v>42</v>
      </c>
      <c r="G120" s="150">
        <f t="shared" si="65"/>
        <v>6</v>
      </c>
      <c r="H120" s="150">
        <f t="shared" si="65"/>
        <v>0</v>
      </c>
      <c r="I120" s="150">
        <f t="shared" si="65"/>
        <v>4</v>
      </c>
      <c r="J120" s="1007">
        <f>IFERROR(E120/I120,0)</f>
        <v>12</v>
      </c>
      <c r="K120" s="1008">
        <f>SUM(K115:K119)</f>
        <v>5</v>
      </c>
      <c r="L120" s="1007">
        <f>IFERROR(E120/K120,0)</f>
        <v>9.6</v>
      </c>
    </row>
    <row r="121" spans="2:12" ht="14.25" customHeight="1">
      <c r="B121" s="1374"/>
      <c r="C121" s="1363" t="s">
        <v>4591</v>
      </c>
      <c r="D121" s="542" t="s">
        <v>151</v>
      </c>
      <c r="E121" s="918">
        <f t="shared" si="26"/>
        <v>24</v>
      </c>
      <c r="F121" s="910">
        <v>15</v>
      </c>
      <c r="G121" s="910">
        <v>9</v>
      </c>
      <c r="H121" s="150">
        <v>0</v>
      </c>
      <c r="I121" s="918">
        <v>1</v>
      </c>
      <c r="J121" s="1005">
        <f t="shared" ref="J121:J122" si="66">E121/I121</f>
        <v>24</v>
      </c>
      <c r="K121" s="1006">
        <v>2</v>
      </c>
      <c r="L121" s="1005">
        <f t="shared" ref="L121:L122" si="67">E121/K121</f>
        <v>12</v>
      </c>
    </row>
    <row r="122" spans="2:12" ht="14.25" customHeight="1">
      <c r="B122" s="1374"/>
      <c r="C122" s="1364"/>
      <c r="D122" s="542" t="s">
        <v>152</v>
      </c>
      <c r="E122" s="918">
        <f t="shared" si="26"/>
        <v>21</v>
      </c>
      <c r="F122" s="910">
        <v>15</v>
      </c>
      <c r="G122" s="910">
        <v>6</v>
      </c>
      <c r="H122" s="150">
        <v>0</v>
      </c>
      <c r="I122" s="918">
        <v>1</v>
      </c>
      <c r="J122" s="1005">
        <f t="shared" si="66"/>
        <v>21</v>
      </c>
      <c r="K122" s="1006">
        <v>2</v>
      </c>
      <c r="L122" s="1005">
        <f t="shared" si="67"/>
        <v>10.5</v>
      </c>
    </row>
    <row r="123" spans="2:12" ht="14.25" customHeight="1">
      <c r="B123" s="1374"/>
      <c r="C123" s="1364"/>
      <c r="D123" s="542" t="s">
        <v>153</v>
      </c>
      <c r="E123" s="1012">
        <f t="shared" si="26"/>
        <v>0</v>
      </c>
      <c r="F123" s="1013"/>
      <c r="G123" s="1013"/>
      <c r="H123" s="1014">
        <v>0</v>
      </c>
      <c r="I123" s="1012"/>
      <c r="J123" s="1015"/>
      <c r="K123" s="1016"/>
      <c r="L123" s="1015"/>
    </row>
    <row r="124" spans="2:12" ht="14.25" customHeight="1">
      <c r="B124" s="1374"/>
      <c r="C124" s="1364"/>
      <c r="D124" s="542" t="s">
        <v>334</v>
      </c>
      <c r="E124" s="1012">
        <f t="shared" si="26"/>
        <v>0</v>
      </c>
      <c r="F124" s="1013"/>
      <c r="G124" s="1013"/>
      <c r="H124" s="1014">
        <v>0</v>
      </c>
      <c r="I124" s="1017"/>
      <c r="J124" s="1015"/>
      <c r="K124" s="1018"/>
      <c r="L124" s="1015"/>
    </row>
    <row r="125" spans="2:12" ht="14.25" customHeight="1">
      <c r="B125" s="1374"/>
      <c r="C125" s="1365"/>
      <c r="D125" s="543" t="s">
        <v>42</v>
      </c>
      <c r="E125" s="150">
        <f t="shared" si="26"/>
        <v>45</v>
      </c>
      <c r="F125" s="150">
        <f t="shared" ref="F125:I125" si="68">SUM(F121:F124)</f>
        <v>30</v>
      </c>
      <c r="G125" s="150">
        <f t="shared" si="68"/>
        <v>15</v>
      </c>
      <c r="H125" s="150">
        <f t="shared" si="68"/>
        <v>0</v>
      </c>
      <c r="I125" s="150">
        <f t="shared" si="68"/>
        <v>2</v>
      </c>
      <c r="J125" s="1007">
        <f t="shared" ref="J125:J126" si="69">IFERROR(E125/I125,0)</f>
        <v>22.5</v>
      </c>
      <c r="K125" s="1008">
        <f>SUM(K121:K124)</f>
        <v>4</v>
      </c>
      <c r="L125" s="1007">
        <f t="shared" ref="L125:L126" si="70">IFERROR(E125/K125,0)</f>
        <v>11.25</v>
      </c>
    </row>
    <row r="126" spans="2:12" ht="14.25" customHeight="1">
      <c r="B126" s="1374"/>
      <c r="C126" s="544" t="s">
        <v>302</v>
      </c>
      <c r="D126" s="545"/>
      <c r="E126" s="1019">
        <f t="shared" si="26"/>
        <v>705</v>
      </c>
      <c r="F126" s="1019">
        <f t="shared" ref="F126:G126" si="71">F57+F62+F67+F72+F77+F82+F87+F92+F97+F102+F108+F114+F120+F125</f>
        <v>529</v>
      </c>
      <c r="G126" s="1019">
        <f t="shared" si="71"/>
        <v>176</v>
      </c>
      <c r="H126" s="1019">
        <f>H57+H62+H67+H72+H77+H82+H87+H92+H97+H102+H108+H114+H120</f>
        <v>0</v>
      </c>
      <c r="I126" s="1019">
        <f>I57+I62+I67+I72+I77+I82+I87+I92+I97+I102+I108+I114+I120+I125</f>
        <v>45</v>
      </c>
      <c r="J126" s="1020">
        <f t="shared" si="69"/>
        <v>15.666666666666666</v>
      </c>
      <c r="K126" s="1021">
        <f>K57+K62+K67+K72+K77+K82+K87+K92+K97+K102+K108+K114+K120+K125</f>
        <v>70</v>
      </c>
      <c r="L126" s="1022">
        <f t="shared" si="70"/>
        <v>10.071428571428571</v>
      </c>
    </row>
    <row r="127" spans="2:12" ht="14.25" customHeight="1">
      <c r="B127" s="1374"/>
      <c r="C127" s="1366" t="s">
        <v>298</v>
      </c>
      <c r="D127" s="555" t="s">
        <v>151</v>
      </c>
      <c r="E127" s="918">
        <f t="shared" ref="E127:E147" si="72">F127+G127</f>
        <v>27</v>
      </c>
      <c r="F127" s="885">
        <v>20</v>
      </c>
      <c r="G127" s="885">
        <v>7</v>
      </c>
      <c r="H127" s="150">
        <v>0</v>
      </c>
      <c r="I127" s="885">
        <v>1</v>
      </c>
      <c r="J127" s="1005">
        <f t="shared" ref="J127:J128" si="73">E127/I127</f>
        <v>27</v>
      </c>
      <c r="K127" s="1006"/>
      <c r="L127" s="1005"/>
    </row>
    <row r="128" spans="2:12" ht="14.25" customHeight="1">
      <c r="B128" s="1374"/>
      <c r="C128" s="1364"/>
      <c r="D128" s="555" t="s">
        <v>152</v>
      </c>
      <c r="E128" s="918">
        <f t="shared" si="72"/>
        <v>21</v>
      </c>
      <c r="F128" s="885">
        <v>16</v>
      </c>
      <c r="G128" s="885">
        <v>5</v>
      </c>
      <c r="H128" s="150">
        <v>0</v>
      </c>
      <c r="I128" s="885">
        <v>1</v>
      </c>
      <c r="J128" s="1005">
        <f t="shared" si="73"/>
        <v>21</v>
      </c>
      <c r="K128" s="1006"/>
      <c r="L128" s="1005"/>
    </row>
    <row r="129" spans="2:12" ht="14.25" customHeight="1">
      <c r="B129" s="1374"/>
      <c r="C129" s="1364"/>
      <c r="D129" s="555" t="s">
        <v>336</v>
      </c>
      <c r="E129" s="918">
        <f t="shared" si="72"/>
        <v>0</v>
      </c>
      <c r="F129" s="885"/>
      <c r="G129" s="885">
        <v>0</v>
      </c>
      <c r="H129" s="150">
        <v>0</v>
      </c>
      <c r="I129" s="885"/>
      <c r="J129" s="1005"/>
      <c r="K129" s="1011"/>
      <c r="L129" s="1005"/>
    </row>
    <row r="130" spans="2:12" ht="14.25" customHeight="1">
      <c r="B130" s="1374"/>
      <c r="C130" s="1365"/>
      <c r="D130" s="543" t="s">
        <v>42</v>
      </c>
      <c r="E130" s="150">
        <f t="shared" si="72"/>
        <v>48</v>
      </c>
      <c r="F130" s="150">
        <f t="shared" ref="F130:I130" si="74">SUM(F127:F129)</f>
        <v>36</v>
      </c>
      <c r="G130" s="150">
        <f t="shared" si="74"/>
        <v>12</v>
      </c>
      <c r="H130" s="150">
        <f t="shared" si="74"/>
        <v>0</v>
      </c>
      <c r="I130" s="150">
        <f t="shared" si="74"/>
        <v>2</v>
      </c>
      <c r="J130" s="1007">
        <f>IFERROR(E130/I130,0)</f>
        <v>24</v>
      </c>
      <c r="K130" s="1008">
        <f>SUM(K127:K129)</f>
        <v>0</v>
      </c>
      <c r="L130" s="1007">
        <f>IFERROR(E130/K130,0)</f>
        <v>0</v>
      </c>
    </row>
    <row r="131" spans="2:12" ht="14.25" customHeight="1">
      <c r="B131" s="1374"/>
      <c r="C131" s="1355" t="s">
        <v>299</v>
      </c>
      <c r="D131" s="536" t="s">
        <v>151</v>
      </c>
      <c r="E131" s="918">
        <f t="shared" si="72"/>
        <v>21</v>
      </c>
      <c r="F131" s="885">
        <v>20</v>
      </c>
      <c r="G131" s="885">
        <v>1</v>
      </c>
      <c r="H131" s="150">
        <v>0</v>
      </c>
      <c r="I131" s="885">
        <v>1</v>
      </c>
      <c r="J131" s="1005">
        <f t="shared" ref="J131:J132" si="75">E131/I131</f>
        <v>21</v>
      </c>
      <c r="K131" s="1006">
        <v>2</v>
      </c>
      <c r="L131" s="1005">
        <f t="shared" ref="L131:L132" si="76">E131/K131</f>
        <v>10.5</v>
      </c>
    </row>
    <row r="132" spans="2:12" ht="14.25" customHeight="1">
      <c r="B132" s="1374"/>
      <c r="C132" s="1355"/>
      <c r="D132" s="536" t="s">
        <v>152</v>
      </c>
      <c r="E132" s="918">
        <f t="shared" si="72"/>
        <v>28</v>
      </c>
      <c r="F132" s="885">
        <v>20</v>
      </c>
      <c r="G132" s="885">
        <v>8</v>
      </c>
      <c r="H132" s="150">
        <v>0</v>
      </c>
      <c r="I132" s="885">
        <v>1</v>
      </c>
      <c r="J132" s="1005">
        <f t="shared" si="75"/>
        <v>28</v>
      </c>
      <c r="K132" s="1006">
        <v>2</v>
      </c>
      <c r="L132" s="1005">
        <f t="shared" si="76"/>
        <v>14</v>
      </c>
    </row>
    <row r="133" spans="2:12" ht="14.25" customHeight="1">
      <c r="B133" s="1374"/>
      <c r="C133" s="1355"/>
      <c r="D133" s="536" t="s">
        <v>336</v>
      </c>
      <c r="E133" s="918">
        <f t="shared" si="72"/>
        <v>2</v>
      </c>
      <c r="F133" s="885"/>
      <c r="G133" s="885">
        <v>2</v>
      </c>
      <c r="H133" s="150">
        <v>0</v>
      </c>
      <c r="I133" s="885"/>
      <c r="J133" s="1005"/>
      <c r="K133" s="1011"/>
      <c r="L133" s="1005"/>
    </row>
    <row r="134" spans="2:12" ht="14.25" customHeight="1">
      <c r="B134" s="1374"/>
      <c r="C134" s="1355"/>
      <c r="D134" s="537" t="s">
        <v>42</v>
      </c>
      <c r="E134" s="150">
        <f t="shared" si="72"/>
        <v>51</v>
      </c>
      <c r="F134" s="150">
        <f t="shared" ref="F134:I134" si="77">SUM(F131:F133)</f>
        <v>40</v>
      </c>
      <c r="G134" s="150">
        <f t="shared" si="77"/>
        <v>11</v>
      </c>
      <c r="H134" s="150">
        <f t="shared" si="77"/>
        <v>0</v>
      </c>
      <c r="I134" s="150">
        <f t="shared" si="77"/>
        <v>2</v>
      </c>
      <c r="J134" s="1007">
        <f>IFERROR(E134/I134,0)</f>
        <v>25.5</v>
      </c>
      <c r="K134" s="1008">
        <f>SUM(K131:K133)</f>
        <v>4</v>
      </c>
      <c r="L134" s="1007">
        <f>IFERROR(E134/K134,0)</f>
        <v>12.75</v>
      </c>
    </row>
    <row r="135" spans="2:12" ht="15" customHeight="1">
      <c r="B135" s="1374"/>
      <c r="C135" s="1377" t="s">
        <v>159</v>
      </c>
      <c r="D135" s="536" t="s">
        <v>151</v>
      </c>
      <c r="E135" s="918">
        <f t="shared" si="72"/>
        <v>24</v>
      </c>
      <c r="F135" s="885">
        <v>23</v>
      </c>
      <c r="G135" s="885">
        <v>1</v>
      </c>
      <c r="H135" s="150">
        <v>0</v>
      </c>
      <c r="I135" s="885">
        <v>1</v>
      </c>
      <c r="J135" s="1005">
        <f t="shared" ref="J135:J136" si="78">E135/I135</f>
        <v>24</v>
      </c>
      <c r="K135" s="1006">
        <v>2</v>
      </c>
      <c r="L135" s="1005">
        <f t="shared" ref="L135:L136" si="79">E135/K135</f>
        <v>12</v>
      </c>
    </row>
    <row r="136" spans="2:12" ht="14.25" customHeight="1">
      <c r="B136" s="1374"/>
      <c r="C136" s="1377"/>
      <c r="D136" s="536" t="s">
        <v>152</v>
      </c>
      <c r="E136" s="918">
        <f t="shared" si="72"/>
        <v>23</v>
      </c>
      <c r="F136" s="885">
        <v>23</v>
      </c>
      <c r="G136" s="885">
        <v>0</v>
      </c>
      <c r="H136" s="150">
        <v>0</v>
      </c>
      <c r="I136" s="885">
        <v>1</v>
      </c>
      <c r="J136" s="1005">
        <f t="shared" si="78"/>
        <v>23</v>
      </c>
      <c r="K136" s="1006">
        <v>2</v>
      </c>
      <c r="L136" s="1005">
        <f t="shared" si="79"/>
        <v>11.5</v>
      </c>
    </row>
    <row r="137" spans="2:12" ht="14.25" customHeight="1">
      <c r="B137" s="1374"/>
      <c r="C137" s="1377"/>
      <c r="D137" s="536" t="s">
        <v>336</v>
      </c>
      <c r="E137" s="918">
        <f t="shared" si="72"/>
        <v>2</v>
      </c>
      <c r="F137" s="885"/>
      <c r="G137" s="885">
        <v>2</v>
      </c>
      <c r="H137" s="150">
        <v>0</v>
      </c>
      <c r="I137" s="885"/>
      <c r="J137" s="1005"/>
      <c r="K137" s="1011"/>
      <c r="L137" s="1005"/>
    </row>
    <row r="138" spans="2:12" ht="14.25" customHeight="1">
      <c r="B138" s="1374"/>
      <c r="C138" s="1377"/>
      <c r="D138" s="537" t="s">
        <v>42</v>
      </c>
      <c r="E138" s="150">
        <f t="shared" si="72"/>
        <v>49</v>
      </c>
      <c r="F138" s="150">
        <f t="shared" ref="F138:I138" si="80">SUM(F135:F137)</f>
        <v>46</v>
      </c>
      <c r="G138" s="150">
        <f t="shared" si="80"/>
        <v>3</v>
      </c>
      <c r="H138" s="150">
        <f t="shared" si="80"/>
        <v>0</v>
      </c>
      <c r="I138" s="150">
        <f t="shared" si="80"/>
        <v>2</v>
      </c>
      <c r="J138" s="1007">
        <f>IFERROR(E138/I138,0)</f>
        <v>24.5</v>
      </c>
      <c r="K138" s="1008">
        <f>SUM(K135:K137)</f>
        <v>4</v>
      </c>
      <c r="L138" s="1007">
        <f>IFERROR(E138/K138,0)</f>
        <v>12.25</v>
      </c>
    </row>
    <row r="139" spans="2:12" ht="15" customHeight="1">
      <c r="B139" s="1374"/>
      <c r="C139" s="1350" t="s">
        <v>142</v>
      </c>
      <c r="D139" s="536" t="s">
        <v>151</v>
      </c>
      <c r="E139" s="918">
        <f t="shared" si="72"/>
        <v>15</v>
      </c>
      <c r="F139" s="885">
        <v>12</v>
      </c>
      <c r="G139" s="885">
        <v>3</v>
      </c>
      <c r="H139" s="150">
        <v>0</v>
      </c>
      <c r="I139" s="885">
        <v>1</v>
      </c>
      <c r="J139" s="1005">
        <f t="shared" ref="J139:J140" si="81">E139/I139</f>
        <v>15</v>
      </c>
      <c r="K139" s="1006">
        <v>1</v>
      </c>
      <c r="L139" s="1005">
        <f t="shared" ref="L139:L140" si="82">E139/K139</f>
        <v>15</v>
      </c>
    </row>
    <row r="140" spans="2:12" ht="14.25" customHeight="1">
      <c r="B140" s="1374"/>
      <c r="C140" s="1350"/>
      <c r="D140" s="536" t="s">
        <v>152</v>
      </c>
      <c r="E140" s="918">
        <f t="shared" si="72"/>
        <v>13</v>
      </c>
      <c r="F140" s="885">
        <v>11</v>
      </c>
      <c r="G140" s="885">
        <v>2</v>
      </c>
      <c r="H140" s="150">
        <v>0</v>
      </c>
      <c r="I140" s="885">
        <v>1</v>
      </c>
      <c r="J140" s="1005">
        <f t="shared" si="81"/>
        <v>13</v>
      </c>
      <c r="K140" s="1006">
        <v>1</v>
      </c>
      <c r="L140" s="1005">
        <f t="shared" si="82"/>
        <v>13</v>
      </c>
    </row>
    <row r="141" spans="2:12" ht="14.25" customHeight="1">
      <c r="B141" s="1374"/>
      <c r="C141" s="1350"/>
      <c r="D141" s="536" t="s">
        <v>336</v>
      </c>
      <c r="E141" s="918">
        <f t="shared" si="72"/>
        <v>1</v>
      </c>
      <c r="F141" s="885"/>
      <c r="G141" s="885">
        <v>1</v>
      </c>
      <c r="H141" s="150">
        <v>0</v>
      </c>
      <c r="I141" s="885"/>
      <c r="J141" s="1005"/>
      <c r="K141" s="1011"/>
      <c r="L141" s="1005"/>
    </row>
    <row r="142" spans="2:12" ht="14.25" customHeight="1">
      <c r="B142" s="1374"/>
      <c r="C142" s="1350"/>
      <c r="D142" s="537" t="s">
        <v>42</v>
      </c>
      <c r="E142" s="150">
        <f t="shared" si="72"/>
        <v>29</v>
      </c>
      <c r="F142" s="150">
        <f t="shared" ref="F142:I142" si="83">SUM(F139:F141)</f>
        <v>23</v>
      </c>
      <c r="G142" s="150">
        <f t="shared" si="83"/>
        <v>6</v>
      </c>
      <c r="H142" s="150">
        <f t="shared" si="83"/>
        <v>0</v>
      </c>
      <c r="I142" s="150">
        <f t="shared" si="83"/>
        <v>2</v>
      </c>
      <c r="J142" s="1007">
        <f>IFERROR(E142/I142,0)</f>
        <v>14.5</v>
      </c>
      <c r="K142" s="1008">
        <f>SUM(K139:K141)</f>
        <v>2</v>
      </c>
      <c r="L142" s="1007">
        <f>IFERROR(E142/K142,0)</f>
        <v>14.5</v>
      </c>
    </row>
    <row r="143" spans="2:12" ht="19.5" customHeight="1">
      <c r="B143" s="1374"/>
      <c r="C143" s="1376" t="s">
        <v>229</v>
      </c>
      <c r="D143" s="536" t="s">
        <v>151</v>
      </c>
      <c r="E143" s="918">
        <f t="shared" si="72"/>
        <v>9</v>
      </c>
      <c r="F143" s="885">
        <v>9</v>
      </c>
      <c r="G143" s="885">
        <v>0</v>
      </c>
      <c r="H143" s="150">
        <v>0</v>
      </c>
      <c r="I143" s="885">
        <v>1</v>
      </c>
      <c r="J143" s="1005">
        <f t="shared" ref="J143:J144" si="84">E143/I143</f>
        <v>9</v>
      </c>
      <c r="K143" s="1006">
        <v>1</v>
      </c>
      <c r="L143" s="1005">
        <f t="shared" ref="L143:L144" si="85">E143/K143</f>
        <v>9</v>
      </c>
    </row>
    <row r="144" spans="2:12" ht="14.25" customHeight="1">
      <c r="B144" s="1374"/>
      <c r="C144" s="1376"/>
      <c r="D144" s="536" t="s">
        <v>152</v>
      </c>
      <c r="E144" s="918">
        <f t="shared" si="72"/>
        <v>8</v>
      </c>
      <c r="F144" s="885">
        <v>6</v>
      </c>
      <c r="G144" s="885">
        <v>2</v>
      </c>
      <c r="H144" s="150">
        <v>0</v>
      </c>
      <c r="I144" s="885">
        <v>1</v>
      </c>
      <c r="J144" s="1005">
        <f t="shared" si="84"/>
        <v>8</v>
      </c>
      <c r="K144" s="1006">
        <v>1</v>
      </c>
      <c r="L144" s="1005">
        <f t="shared" si="85"/>
        <v>8</v>
      </c>
    </row>
    <row r="145" spans="2:12" ht="14.25" customHeight="1">
      <c r="B145" s="1374"/>
      <c r="C145" s="1376"/>
      <c r="D145" s="536" t="s">
        <v>336</v>
      </c>
      <c r="E145" s="918">
        <f t="shared" si="72"/>
        <v>2</v>
      </c>
      <c r="F145" s="885"/>
      <c r="G145" s="885">
        <v>2</v>
      </c>
      <c r="H145" s="150">
        <v>0</v>
      </c>
      <c r="I145" s="885"/>
      <c r="J145" s="1005" t="str">
        <f>IFERROR(E145/I145,"")</f>
        <v/>
      </c>
      <c r="K145" s="1011"/>
      <c r="L145" s="1005" t="str">
        <f>IFERROR(F145/K145,"")</f>
        <v/>
      </c>
    </row>
    <row r="146" spans="2:12" ht="14.25" customHeight="1">
      <c r="B146" s="1374"/>
      <c r="C146" s="1376"/>
      <c r="D146" s="537" t="s">
        <v>42</v>
      </c>
      <c r="E146" s="150">
        <f t="shared" si="72"/>
        <v>19</v>
      </c>
      <c r="F146" s="150">
        <f t="shared" ref="F146:I146" si="86">SUM(F143:F145)</f>
        <v>15</v>
      </c>
      <c r="G146" s="150">
        <f t="shared" si="86"/>
        <v>4</v>
      </c>
      <c r="H146" s="150">
        <f t="shared" si="86"/>
        <v>0</v>
      </c>
      <c r="I146" s="150">
        <f t="shared" si="86"/>
        <v>2</v>
      </c>
      <c r="J146" s="1007">
        <f t="shared" ref="J146:J148" si="87">IFERROR(E146/I146,0)</f>
        <v>9.5</v>
      </c>
      <c r="K146" s="1008">
        <f>SUM(K143:K145)</f>
        <v>2</v>
      </c>
      <c r="L146" s="1007">
        <f t="shared" ref="L146:L148" si="88">IFERROR(E146/K146,0)</f>
        <v>9.5</v>
      </c>
    </row>
    <row r="147" spans="2:12" ht="14.25" customHeight="1">
      <c r="B147" s="1374"/>
      <c r="C147" s="556" t="s">
        <v>222</v>
      </c>
      <c r="D147" s="557"/>
      <c r="E147" s="1019">
        <f t="shared" si="72"/>
        <v>196</v>
      </c>
      <c r="F147" s="1019">
        <f t="shared" ref="F147:I147" si="89">F130+F134+F138+F142+F146</f>
        <v>160</v>
      </c>
      <c r="G147" s="1019">
        <f t="shared" si="89"/>
        <v>36</v>
      </c>
      <c r="H147" s="1019">
        <f t="shared" si="89"/>
        <v>0</v>
      </c>
      <c r="I147" s="1019">
        <f t="shared" si="89"/>
        <v>10</v>
      </c>
      <c r="J147" s="1020">
        <f t="shared" si="87"/>
        <v>19.600000000000001</v>
      </c>
      <c r="K147" s="1021">
        <f>K130+K134+K138+K142+K146</f>
        <v>12</v>
      </c>
      <c r="L147" s="1022">
        <f t="shared" si="88"/>
        <v>16.333333333333332</v>
      </c>
    </row>
    <row r="148" spans="2:12" ht="14.25" customHeight="1">
      <c r="B148" s="1374"/>
      <c r="C148" s="1378" t="s">
        <v>156</v>
      </c>
      <c r="D148" s="1379"/>
      <c r="E148" s="1019">
        <f t="shared" ref="E148:I148" si="90">E126+E147</f>
        <v>901</v>
      </c>
      <c r="F148" s="1019">
        <f t="shared" si="90"/>
        <v>689</v>
      </c>
      <c r="G148" s="1019">
        <f t="shared" si="90"/>
        <v>212</v>
      </c>
      <c r="H148" s="1019">
        <f t="shared" si="90"/>
        <v>0</v>
      </c>
      <c r="I148" s="1019">
        <f t="shared" si="90"/>
        <v>55</v>
      </c>
      <c r="J148" s="1020">
        <f t="shared" si="87"/>
        <v>16.381818181818183</v>
      </c>
      <c r="K148" s="1021">
        <f>K126+K147</f>
        <v>82</v>
      </c>
      <c r="L148" s="1022">
        <f t="shared" si="88"/>
        <v>10.987804878048781</v>
      </c>
    </row>
    <row r="149" spans="2:12" ht="15" customHeight="1">
      <c r="B149" s="1384" t="s">
        <v>258</v>
      </c>
      <c r="C149" s="1351" t="s">
        <v>18</v>
      </c>
      <c r="D149" s="558" t="s">
        <v>151</v>
      </c>
      <c r="E149" s="141">
        <v>26</v>
      </c>
      <c r="F149" s="527">
        <v>24</v>
      </c>
      <c r="G149" s="527">
        <v>0</v>
      </c>
      <c r="H149" s="527">
        <v>2</v>
      </c>
      <c r="I149" s="527">
        <v>1</v>
      </c>
      <c r="J149" s="283">
        <f t="shared" ref="J149:J202" si="91">E149/I149</f>
        <v>26</v>
      </c>
      <c r="K149" s="126">
        <v>2</v>
      </c>
      <c r="L149" s="1023">
        <f t="shared" ref="L149:L202" si="92">E149/K149</f>
        <v>13</v>
      </c>
    </row>
    <row r="150" spans="2:12" ht="15" customHeight="1">
      <c r="B150" s="1384"/>
      <c r="C150" s="1351"/>
      <c r="D150" s="558" t="s">
        <v>152</v>
      </c>
      <c r="E150" s="141">
        <v>48</v>
      </c>
      <c r="F150" s="527">
        <v>25</v>
      </c>
      <c r="G150" s="527">
        <v>21</v>
      </c>
      <c r="H150" s="527">
        <v>2</v>
      </c>
      <c r="I150" s="527">
        <v>2</v>
      </c>
      <c r="J150" s="283">
        <f t="shared" si="91"/>
        <v>24</v>
      </c>
      <c r="K150" s="126">
        <v>4</v>
      </c>
      <c r="L150" s="1023">
        <f t="shared" si="92"/>
        <v>12</v>
      </c>
    </row>
    <row r="151" spans="2:12">
      <c r="B151" s="1384"/>
      <c r="C151" s="1351"/>
      <c r="D151" s="558" t="s">
        <v>153</v>
      </c>
      <c r="E151" s="141">
        <v>34</v>
      </c>
      <c r="F151" s="527">
        <v>21</v>
      </c>
      <c r="G151" s="527">
        <v>13</v>
      </c>
      <c r="H151" s="527">
        <v>0</v>
      </c>
      <c r="I151" s="527">
        <v>2</v>
      </c>
      <c r="J151" s="1023">
        <f t="shared" si="91"/>
        <v>17</v>
      </c>
      <c r="K151" s="126">
        <v>3</v>
      </c>
      <c r="L151" s="1023">
        <f t="shared" si="92"/>
        <v>11.333333333333334</v>
      </c>
    </row>
    <row r="152" spans="2:12">
      <c r="B152" s="1384"/>
      <c r="C152" s="1351"/>
      <c r="D152" s="558" t="s">
        <v>334</v>
      </c>
      <c r="E152" s="141">
        <v>11</v>
      </c>
      <c r="F152" s="126"/>
      <c r="G152" s="126"/>
      <c r="H152" s="126"/>
      <c r="I152" s="126"/>
      <c r="J152" s="1023"/>
      <c r="K152" s="126"/>
      <c r="L152" s="283"/>
    </row>
    <row r="153" spans="2:12">
      <c r="B153" s="1384"/>
      <c r="C153" s="1351"/>
      <c r="D153" s="559" t="s">
        <v>42</v>
      </c>
      <c r="E153" s="122">
        <f>SUM(E149:E152)</f>
        <v>119</v>
      </c>
      <c r="F153" s="122">
        <f t="shared" ref="F153:K153" si="93">SUM(F149:F152)</f>
        <v>70</v>
      </c>
      <c r="G153" s="122">
        <f t="shared" si="93"/>
        <v>34</v>
      </c>
      <c r="H153" s="122">
        <f t="shared" si="93"/>
        <v>4</v>
      </c>
      <c r="I153" s="122">
        <f t="shared" si="93"/>
        <v>5</v>
      </c>
      <c r="J153" s="1023">
        <f t="shared" si="91"/>
        <v>23.8</v>
      </c>
      <c r="K153" s="122">
        <f t="shared" si="93"/>
        <v>9</v>
      </c>
      <c r="L153" s="1023">
        <f t="shared" si="92"/>
        <v>13.222222222222221</v>
      </c>
    </row>
    <row r="154" spans="2:12">
      <c r="B154" s="1384"/>
      <c r="C154" s="1351" t="s">
        <v>73</v>
      </c>
      <c r="D154" s="558" t="s">
        <v>151</v>
      </c>
      <c r="E154" s="141">
        <v>22</v>
      </c>
      <c r="F154" s="527">
        <v>20</v>
      </c>
      <c r="G154" s="527">
        <v>0</v>
      </c>
      <c r="H154" s="527">
        <v>2</v>
      </c>
      <c r="I154" s="527">
        <v>1</v>
      </c>
      <c r="J154" s="283">
        <f t="shared" si="91"/>
        <v>22</v>
      </c>
      <c r="K154" s="126">
        <v>2</v>
      </c>
      <c r="L154" s="283">
        <f t="shared" si="92"/>
        <v>11</v>
      </c>
    </row>
    <row r="155" spans="2:12">
      <c r="B155" s="1384"/>
      <c r="C155" s="1351"/>
      <c r="D155" s="558" t="s">
        <v>152</v>
      </c>
      <c r="E155" s="141">
        <v>21</v>
      </c>
      <c r="F155" s="527">
        <v>2</v>
      </c>
      <c r="G155" s="527">
        <v>19</v>
      </c>
      <c r="H155" s="527">
        <v>0</v>
      </c>
      <c r="I155" s="527">
        <v>1</v>
      </c>
      <c r="J155" s="283">
        <f t="shared" si="91"/>
        <v>21</v>
      </c>
      <c r="K155" s="126">
        <v>2</v>
      </c>
      <c r="L155" s="283">
        <f t="shared" si="92"/>
        <v>10.5</v>
      </c>
    </row>
    <row r="156" spans="2:12">
      <c r="B156" s="1384"/>
      <c r="C156" s="1351"/>
      <c r="D156" s="558" t="s">
        <v>153</v>
      </c>
      <c r="E156" s="141">
        <v>15</v>
      </c>
      <c r="F156" s="527">
        <v>7</v>
      </c>
      <c r="G156" s="527">
        <v>7</v>
      </c>
      <c r="H156" s="527">
        <v>1</v>
      </c>
      <c r="I156" s="527">
        <v>1</v>
      </c>
      <c r="J156" s="283">
        <f t="shared" si="91"/>
        <v>15</v>
      </c>
      <c r="K156" s="126">
        <v>1</v>
      </c>
      <c r="L156" s="283">
        <f t="shared" si="92"/>
        <v>15</v>
      </c>
    </row>
    <row r="157" spans="2:12">
      <c r="B157" s="1384"/>
      <c r="C157" s="1351"/>
      <c r="D157" s="558" t="s">
        <v>154</v>
      </c>
      <c r="E157" s="141">
        <v>17</v>
      </c>
      <c r="F157" s="527">
        <v>10</v>
      </c>
      <c r="G157" s="527">
        <v>7</v>
      </c>
      <c r="H157" s="527">
        <v>0</v>
      </c>
      <c r="I157" s="527">
        <v>1</v>
      </c>
      <c r="J157" s="283">
        <f t="shared" si="91"/>
        <v>17</v>
      </c>
      <c r="K157" s="126">
        <v>2</v>
      </c>
      <c r="L157" s="283">
        <f t="shared" si="92"/>
        <v>8.5</v>
      </c>
    </row>
    <row r="158" spans="2:12">
      <c r="B158" s="1384"/>
      <c r="C158" s="1351"/>
      <c r="D158" s="558" t="s">
        <v>335</v>
      </c>
      <c r="E158" s="141">
        <v>7</v>
      </c>
      <c r="F158" s="126"/>
      <c r="G158" s="126"/>
      <c r="H158" s="126"/>
      <c r="I158" s="126"/>
      <c r="J158" s="283"/>
      <c r="K158" s="126"/>
      <c r="L158" s="283"/>
    </row>
    <row r="159" spans="2:12">
      <c r="B159" s="1384"/>
      <c r="C159" s="1351"/>
      <c r="D159" s="559" t="s">
        <v>42</v>
      </c>
      <c r="E159" s="122">
        <f>SUM(E154:E158)</f>
        <v>82</v>
      </c>
      <c r="F159" s="122">
        <f t="shared" ref="F159:K159" si="94">SUM(F154:F158)</f>
        <v>39</v>
      </c>
      <c r="G159" s="122">
        <f t="shared" si="94"/>
        <v>33</v>
      </c>
      <c r="H159" s="122">
        <f t="shared" si="94"/>
        <v>3</v>
      </c>
      <c r="I159" s="122">
        <f t="shared" si="94"/>
        <v>4</v>
      </c>
      <c r="J159" s="283">
        <f t="shared" si="91"/>
        <v>20.5</v>
      </c>
      <c r="K159" s="122">
        <f t="shared" si="94"/>
        <v>7</v>
      </c>
      <c r="L159" s="1023">
        <f t="shared" si="92"/>
        <v>11.714285714285714</v>
      </c>
    </row>
    <row r="160" spans="2:12">
      <c r="B160" s="1384"/>
      <c r="C160" s="1351" t="s">
        <v>74</v>
      </c>
      <c r="D160" s="558" t="s">
        <v>151</v>
      </c>
      <c r="E160" s="141">
        <v>30</v>
      </c>
      <c r="F160" s="527">
        <v>25</v>
      </c>
      <c r="G160" s="527">
        <v>3</v>
      </c>
      <c r="H160" s="527">
        <v>2</v>
      </c>
      <c r="I160" s="527">
        <v>1</v>
      </c>
      <c r="J160" s="283">
        <f t="shared" si="91"/>
        <v>30</v>
      </c>
      <c r="K160" s="126">
        <v>2</v>
      </c>
      <c r="L160" s="1023">
        <f t="shared" si="92"/>
        <v>15</v>
      </c>
    </row>
    <row r="161" spans="2:12">
      <c r="B161" s="1384"/>
      <c r="C161" s="1351"/>
      <c r="D161" s="558" t="s">
        <v>152</v>
      </c>
      <c r="E161" s="141">
        <v>21</v>
      </c>
      <c r="F161" s="527">
        <v>6</v>
      </c>
      <c r="G161" s="527">
        <v>15</v>
      </c>
      <c r="H161" s="527">
        <v>0</v>
      </c>
      <c r="I161" s="527">
        <v>1</v>
      </c>
      <c r="J161" s="283">
        <f t="shared" si="91"/>
        <v>21</v>
      </c>
      <c r="K161" s="126">
        <v>2</v>
      </c>
      <c r="L161" s="283">
        <f t="shared" si="92"/>
        <v>10.5</v>
      </c>
    </row>
    <row r="162" spans="2:12">
      <c r="B162" s="1384"/>
      <c r="C162" s="1351"/>
      <c r="D162" s="558" t="s">
        <v>153</v>
      </c>
      <c r="E162" s="141">
        <v>23</v>
      </c>
      <c r="F162" s="527">
        <v>15</v>
      </c>
      <c r="G162" s="527">
        <v>8</v>
      </c>
      <c r="H162" s="527">
        <v>0</v>
      </c>
      <c r="I162" s="527">
        <v>1</v>
      </c>
      <c r="J162" s="283">
        <f t="shared" si="91"/>
        <v>23</v>
      </c>
      <c r="K162" s="126">
        <v>2</v>
      </c>
      <c r="L162" s="283">
        <f t="shared" si="92"/>
        <v>11.5</v>
      </c>
    </row>
    <row r="163" spans="2:12">
      <c r="B163" s="1384"/>
      <c r="C163" s="1351"/>
      <c r="D163" s="558" t="s">
        <v>154</v>
      </c>
      <c r="E163" s="141">
        <v>27</v>
      </c>
      <c r="F163" s="527">
        <v>20</v>
      </c>
      <c r="G163" s="527">
        <v>7</v>
      </c>
      <c r="H163" s="527">
        <v>0</v>
      </c>
      <c r="I163" s="527">
        <v>1</v>
      </c>
      <c r="J163" s="283">
        <f t="shared" si="91"/>
        <v>27</v>
      </c>
      <c r="K163" s="126">
        <v>2</v>
      </c>
      <c r="L163" s="283">
        <f t="shared" si="92"/>
        <v>13.5</v>
      </c>
    </row>
    <row r="164" spans="2:12">
      <c r="B164" s="1384"/>
      <c r="C164" s="1351"/>
      <c r="D164" s="558" t="s">
        <v>335</v>
      </c>
      <c r="E164" s="141">
        <v>8</v>
      </c>
      <c r="F164" s="126"/>
      <c r="G164" s="126"/>
      <c r="H164" s="126"/>
      <c r="I164" s="126"/>
      <c r="J164" s="283"/>
      <c r="K164" s="126"/>
      <c r="L164" s="283"/>
    </row>
    <row r="165" spans="2:12">
      <c r="B165" s="1384"/>
      <c r="C165" s="1351"/>
      <c r="D165" s="559" t="s">
        <v>42</v>
      </c>
      <c r="E165" s="122">
        <f>SUM(E160:E164)</f>
        <v>109</v>
      </c>
      <c r="F165" s="122">
        <f t="shared" ref="F165:K165" si="95">SUM(F160:F164)</f>
        <v>66</v>
      </c>
      <c r="G165" s="122">
        <f t="shared" si="95"/>
        <v>33</v>
      </c>
      <c r="H165" s="122">
        <f t="shared" si="95"/>
        <v>2</v>
      </c>
      <c r="I165" s="122">
        <f t="shared" si="95"/>
        <v>4</v>
      </c>
      <c r="J165" s="283">
        <f t="shared" si="91"/>
        <v>27.25</v>
      </c>
      <c r="K165" s="122">
        <f t="shared" si="95"/>
        <v>8</v>
      </c>
      <c r="L165" s="1023">
        <f t="shared" si="92"/>
        <v>13.625</v>
      </c>
    </row>
    <row r="166" spans="2:12" ht="13.95" customHeight="1">
      <c r="B166" s="1384"/>
      <c r="C166" s="1351" t="s">
        <v>281</v>
      </c>
      <c r="D166" s="558" t="s">
        <v>151</v>
      </c>
      <c r="E166" s="141">
        <v>36</v>
      </c>
      <c r="F166" s="527">
        <v>25</v>
      </c>
      <c r="G166" s="527">
        <v>10</v>
      </c>
      <c r="H166" s="527">
        <v>1</v>
      </c>
      <c r="I166" s="527">
        <v>2</v>
      </c>
      <c r="J166" s="283">
        <f t="shared" si="91"/>
        <v>18</v>
      </c>
      <c r="K166" s="126">
        <v>3</v>
      </c>
      <c r="L166" s="283">
        <f t="shared" si="92"/>
        <v>12</v>
      </c>
    </row>
    <row r="167" spans="2:12">
      <c r="B167" s="1384"/>
      <c r="C167" s="1351"/>
      <c r="D167" s="558" t="s">
        <v>152</v>
      </c>
      <c r="E167" s="141">
        <v>21</v>
      </c>
      <c r="F167" s="527">
        <v>9</v>
      </c>
      <c r="G167" s="527">
        <v>12</v>
      </c>
      <c r="H167" s="527">
        <v>0</v>
      </c>
      <c r="I167" s="527">
        <v>1</v>
      </c>
      <c r="J167" s="283">
        <f t="shared" si="91"/>
        <v>21</v>
      </c>
      <c r="K167" s="126">
        <v>2</v>
      </c>
      <c r="L167" s="283">
        <f t="shared" si="92"/>
        <v>10.5</v>
      </c>
    </row>
    <row r="168" spans="2:12">
      <c r="B168" s="1384"/>
      <c r="C168" s="1351"/>
      <c r="D168" s="558" t="s">
        <v>153</v>
      </c>
      <c r="E168" s="141">
        <v>15</v>
      </c>
      <c r="F168" s="527">
        <v>12</v>
      </c>
      <c r="G168" s="527">
        <v>3</v>
      </c>
      <c r="H168" s="527">
        <v>0</v>
      </c>
      <c r="I168" s="527">
        <v>1</v>
      </c>
      <c r="J168" s="283">
        <f t="shared" si="91"/>
        <v>15</v>
      </c>
      <c r="K168" s="126">
        <v>1</v>
      </c>
      <c r="L168" s="283">
        <f t="shared" si="92"/>
        <v>15</v>
      </c>
    </row>
    <row r="169" spans="2:12">
      <c r="B169" s="1384"/>
      <c r="C169" s="1351"/>
      <c r="D169" s="558" t="s">
        <v>154</v>
      </c>
      <c r="E169" s="141">
        <v>18</v>
      </c>
      <c r="F169" s="527">
        <v>9</v>
      </c>
      <c r="G169" s="527">
        <v>9</v>
      </c>
      <c r="H169" s="527">
        <v>0</v>
      </c>
      <c r="I169" s="527">
        <v>1</v>
      </c>
      <c r="J169" s="283">
        <f t="shared" si="91"/>
        <v>18</v>
      </c>
      <c r="K169" s="126">
        <v>2</v>
      </c>
      <c r="L169" s="283">
        <f t="shared" si="92"/>
        <v>9</v>
      </c>
    </row>
    <row r="170" spans="2:12">
      <c r="B170" s="1384"/>
      <c r="C170" s="1351"/>
      <c r="D170" s="558" t="s">
        <v>335</v>
      </c>
      <c r="E170" s="141">
        <v>3</v>
      </c>
      <c r="F170" s="126"/>
      <c r="G170" s="126"/>
      <c r="H170" s="126"/>
      <c r="I170" s="126"/>
      <c r="J170" s="283"/>
      <c r="K170" s="126"/>
      <c r="L170" s="283"/>
    </row>
    <row r="171" spans="2:12">
      <c r="B171" s="1384"/>
      <c r="C171" s="1351"/>
      <c r="D171" s="559" t="s">
        <v>42</v>
      </c>
      <c r="E171" s="122">
        <f>SUM(E166:E170)</f>
        <v>93</v>
      </c>
      <c r="F171" s="122">
        <f t="shared" ref="F171:K171" si="96">SUM(F166:F170)</f>
        <v>55</v>
      </c>
      <c r="G171" s="122">
        <f t="shared" si="96"/>
        <v>34</v>
      </c>
      <c r="H171" s="122">
        <f t="shared" si="96"/>
        <v>1</v>
      </c>
      <c r="I171" s="122">
        <f t="shared" si="96"/>
        <v>5</v>
      </c>
      <c r="J171" s="283">
        <f t="shared" si="91"/>
        <v>18.600000000000001</v>
      </c>
      <c r="K171" s="122">
        <f t="shared" si="96"/>
        <v>8</v>
      </c>
      <c r="L171" s="1023">
        <f t="shared" si="92"/>
        <v>11.625</v>
      </c>
    </row>
    <row r="172" spans="2:12" ht="14.25" customHeight="1">
      <c r="B172" s="1384"/>
      <c r="C172" s="1386" t="s">
        <v>138</v>
      </c>
      <c r="D172" s="558" t="s">
        <v>151</v>
      </c>
      <c r="E172" s="141">
        <v>19</v>
      </c>
      <c r="F172" s="527">
        <v>15</v>
      </c>
      <c r="G172" s="527">
        <v>4</v>
      </c>
      <c r="H172" s="527">
        <v>0</v>
      </c>
      <c r="I172" s="527">
        <v>1</v>
      </c>
      <c r="J172" s="283">
        <f t="shared" si="91"/>
        <v>19</v>
      </c>
      <c r="K172" s="126">
        <v>2</v>
      </c>
      <c r="L172" s="1023">
        <f t="shared" si="92"/>
        <v>9.5</v>
      </c>
    </row>
    <row r="173" spans="2:12">
      <c r="B173" s="1384"/>
      <c r="C173" s="1387"/>
      <c r="D173" s="558" t="s">
        <v>152</v>
      </c>
      <c r="E173" s="141">
        <v>26</v>
      </c>
      <c r="F173" s="159">
        <v>14</v>
      </c>
      <c r="G173" s="527">
        <v>10</v>
      </c>
      <c r="H173" s="527">
        <v>2</v>
      </c>
      <c r="I173" s="527">
        <v>1</v>
      </c>
      <c r="J173" s="283">
        <f t="shared" si="91"/>
        <v>26</v>
      </c>
      <c r="K173" s="126">
        <v>2</v>
      </c>
      <c r="L173" s="283">
        <f t="shared" si="92"/>
        <v>13</v>
      </c>
    </row>
    <row r="174" spans="2:12">
      <c r="B174" s="1384"/>
      <c r="C174" s="1387"/>
      <c r="D174" s="558" t="s">
        <v>153</v>
      </c>
      <c r="E174" s="141">
        <v>23</v>
      </c>
      <c r="F174" s="527">
        <v>15</v>
      </c>
      <c r="G174" s="527">
        <v>8</v>
      </c>
      <c r="H174" s="527">
        <v>0</v>
      </c>
      <c r="I174" s="527">
        <v>1</v>
      </c>
      <c r="J174" s="283">
        <f t="shared" si="91"/>
        <v>23</v>
      </c>
      <c r="K174" s="126">
        <v>2</v>
      </c>
      <c r="L174" s="1023">
        <f t="shared" si="92"/>
        <v>11.5</v>
      </c>
    </row>
    <row r="175" spans="2:12">
      <c r="B175" s="1384"/>
      <c r="C175" s="1387"/>
      <c r="D175" s="558" t="s">
        <v>334</v>
      </c>
      <c r="E175" s="141">
        <v>1</v>
      </c>
      <c r="F175" s="126"/>
      <c r="G175" s="126"/>
      <c r="H175" s="126"/>
      <c r="I175" s="126"/>
      <c r="J175" s="283"/>
      <c r="K175" s="126"/>
      <c r="L175" s="283"/>
    </row>
    <row r="176" spans="2:12">
      <c r="B176" s="1384"/>
      <c r="C176" s="1388"/>
      <c r="D176" s="559" t="s">
        <v>42</v>
      </c>
      <c r="E176" s="122">
        <f>SUM(E172:E175)</f>
        <v>69</v>
      </c>
      <c r="F176" s="122">
        <f t="shared" ref="F176:K176" si="97">SUM(F172:F175)</f>
        <v>44</v>
      </c>
      <c r="G176" s="122">
        <f t="shared" si="97"/>
        <v>22</v>
      </c>
      <c r="H176" s="122">
        <f t="shared" si="97"/>
        <v>2</v>
      </c>
      <c r="I176" s="122">
        <f t="shared" si="97"/>
        <v>3</v>
      </c>
      <c r="J176" s="1023">
        <f t="shared" si="91"/>
        <v>23</v>
      </c>
      <c r="K176" s="122">
        <f t="shared" si="97"/>
        <v>6</v>
      </c>
      <c r="L176" s="1023">
        <f t="shared" si="92"/>
        <v>11.5</v>
      </c>
    </row>
    <row r="177" spans="2:16">
      <c r="B177" s="1384"/>
      <c r="C177" s="1351" t="s">
        <v>52</v>
      </c>
      <c r="D177" s="558" t="s">
        <v>151</v>
      </c>
      <c r="E177" s="141">
        <v>20</v>
      </c>
      <c r="F177" s="527">
        <v>18</v>
      </c>
      <c r="G177" s="527">
        <v>2</v>
      </c>
      <c r="H177" s="527">
        <v>0</v>
      </c>
      <c r="I177" s="527">
        <v>1</v>
      </c>
      <c r="J177" s="283">
        <f t="shared" si="91"/>
        <v>20</v>
      </c>
      <c r="K177" s="126">
        <v>2</v>
      </c>
      <c r="L177" s="1023">
        <f t="shared" si="92"/>
        <v>10</v>
      </c>
    </row>
    <row r="178" spans="2:16">
      <c r="B178" s="1384"/>
      <c r="C178" s="1351"/>
      <c r="D178" s="558" t="s">
        <v>152</v>
      </c>
      <c r="E178" s="141">
        <v>8</v>
      </c>
      <c r="F178" s="527">
        <v>4</v>
      </c>
      <c r="G178" s="527">
        <v>4</v>
      </c>
      <c r="H178" s="527">
        <v>0</v>
      </c>
      <c r="I178" s="527">
        <v>1</v>
      </c>
      <c r="J178" s="283">
        <f t="shared" si="91"/>
        <v>8</v>
      </c>
      <c r="K178" s="126">
        <v>1</v>
      </c>
      <c r="L178" s="1023">
        <f t="shared" si="92"/>
        <v>8</v>
      </c>
    </row>
    <row r="179" spans="2:16">
      <c r="B179" s="1384"/>
      <c r="C179" s="1351"/>
      <c r="D179" s="558" t="s">
        <v>153</v>
      </c>
      <c r="E179" s="141">
        <v>11</v>
      </c>
      <c r="F179" s="527">
        <v>9</v>
      </c>
      <c r="G179" s="527">
        <v>2</v>
      </c>
      <c r="H179" s="527">
        <v>0</v>
      </c>
      <c r="I179" s="527">
        <v>1</v>
      </c>
      <c r="J179" s="283">
        <f t="shared" si="91"/>
        <v>11</v>
      </c>
      <c r="K179" s="126">
        <v>1</v>
      </c>
      <c r="L179" s="283">
        <f t="shared" si="92"/>
        <v>11</v>
      </c>
    </row>
    <row r="180" spans="2:16">
      <c r="B180" s="1384"/>
      <c r="C180" s="1351"/>
      <c r="D180" s="558" t="s">
        <v>154</v>
      </c>
      <c r="E180" s="141">
        <v>13</v>
      </c>
      <c r="F180" s="527">
        <v>11</v>
      </c>
      <c r="G180" s="527">
        <v>2</v>
      </c>
      <c r="H180" s="527">
        <v>0</v>
      </c>
      <c r="I180" s="527">
        <v>1</v>
      </c>
      <c r="J180" s="283">
        <f t="shared" si="91"/>
        <v>13</v>
      </c>
      <c r="K180" s="126">
        <v>1</v>
      </c>
      <c r="L180" s="1023">
        <f t="shared" si="92"/>
        <v>13</v>
      </c>
    </row>
    <row r="181" spans="2:16">
      <c r="B181" s="1384"/>
      <c r="C181" s="1351"/>
      <c r="D181" s="558" t="s">
        <v>335</v>
      </c>
      <c r="E181" s="141">
        <v>0</v>
      </c>
      <c r="F181" s="126"/>
      <c r="G181" s="126"/>
      <c r="H181" s="126"/>
      <c r="I181" s="126"/>
      <c r="J181" s="283"/>
      <c r="K181" s="126"/>
      <c r="L181" s="283"/>
    </row>
    <row r="182" spans="2:16">
      <c r="B182" s="1384"/>
      <c r="C182" s="1351"/>
      <c r="D182" s="559" t="s">
        <v>42</v>
      </c>
      <c r="E182" s="122">
        <f>SUM(E177:E181)</f>
        <v>52</v>
      </c>
      <c r="F182" s="122">
        <f t="shared" ref="F182:K182" si="98">SUM(F177:F181)</f>
        <v>42</v>
      </c>
      <c r="G182" s="122">
        <f t="shared" si="98"/>
        <v>10</v>
      </c>
      <c r="H182" s="122">
        <f t="shared" si="98"/>
        <v>0</v>
      </c>
      <c r="I182" s="122">
        <f t="shared" si="98"/>
        <v>4</v>
      </c>
      <c r="J182" s="1023">
        <f t="shared" si="91"/>
        <v>13</v>
      </c>
      <c r="K182" s="122">
        <f t="shared" si="98"/>
        <v>5</v>
      </c>
      <c r="L182" s="283">
        <f t="shared" si="92"/>
        <v>10.4</v>
      </c>
    </row>
    <row r="183" spans="2:16" ht="13.95" customHeight="1">
      <c r="B183" s="1384"/>
      <c r="C183" s="1351" t="s">
        <v>26</v>
      </c>
      <c r="D183" s="558" t="s">
        <v>151</v>
      </c>
      <c r="E183" s="141">
        <v>26</v>
      </c>
      <c r="F183" s="527">
        <v>17</v>
      </c>
      <c r="G183" s="527">
        <v>9</v>
      </c>
      <c r="H183" s="527">
        <v>0</v>
      </c>
      <c r="I183" s="527">
        <v>2</v>
      </c>
      <c r="J183" s="1023">
        <f t="shared" si="91"/>
        <v>13</v>
      </c>
      <c r="K183" s="126">
        <v>3</v>
      </c>
      <c r="L183" s="1023">
        <f t="shared" si="92"/>
        <v>8.6666666666666661</v>
      </c>
    </row>
    <row r="184" spans="2:16">
      <c r="B184" s="1384"/>
      <c r="C184" s="1351"/>
      <c r="D184" s="558" t="s">
        <v>152</v>
      </c>
      <c r="E184" s="141">
        <v>14</v>
      </c>
      <c r="F184" s="527">
        <v>9</v>
      </c>
      <c r="G184" s="527">
        <v>5</v>
      </c>
      <c r="H184" s="527">
        <v>0</v>
      </c>
      <c r="I184" s="527">
        <v>2</v>
      </c>
      <c r="J184" s="1023">
        <f t="shared" si="91"/>
        <v>7</v>
      </c>
      <c r="K184" s="126">
        <v>2</v>
      </c>
      <c r="L184" s="1023">
        <f t="shared" si="92"/>
        <v>7</v>
      </c>
    </row>
    <row r="185" spans="2:16">
      <c r="B185" s="1384"/>
      <c r="C185" s="1351"/>
      <c r="D185" s="558" t="s">
        <v>153</v>
      </c>
      <c r="E185" s="141">
        <v>24</v>
      </c>
      <c r="F185" s="527">
        <v>14</v>
      </c>
      <c r="G185" s="527">
        <v>10</v>
      </c>
      <c r="H185" s="527">
        <v>0</v>
      </c>
      <c r="I185" s="527">
        <v>2</v>
      </c>
      <c r="J185" s="283">
        <f t="shared" si="91"/>
        <v>12</v>
      </c>
      <c r="K185" s="126">
        <v>3</v>
      </c>
      <c r="L185" s="283">
        <f t="shared" si="92"/>
        <v>8</v>
      </c>
    </row>
    <row r="186" spans="2:16">
      <c r="B186" s="1384"/>
      <c r="C186" s="1351"/>
      <c r="D186" s="558" t="s">
        <v>334</v>
      </c>
      <c r="E186" s="141">
        <v>4</v>
      </c>
      <c r="F186" s="126"/>
      <c r="G186" s="126"/>
      <c r="H186" s="126"/>
      <c r="I186" s="126"/>
      <c r="J186" s="283"/>
      <c r="K186" s="126"/>
      <c r="L186" s="283"/>
      <c r="P186" s="1">
        <v>0</v>
      </c>
    </row>
    <row r="187" spans="2:16">
      <c r="B187" s="1384"/>
      <c r="C187" s="1351"/>
      <c r="D187" s="559" t="s">
        <v>42</v>
      </c>
      <c r="E187" s="122">
        <f>SUM(E183:E186)</f>
        <v>68</v>
      </c>
      <c r="F187" s="122">
        <f t="shared" ref="F187:K187" si="99">SUM(F183:F186)</f>
        <v>40</v>
      </c>
      <c r="G187" s="122">
        <f t="shared" si="99"/>
        <v>24</v>
      </c>
      <c r="H187" s="122">
        <f t="shared" si="99"/>
        <v>0</v>
      </c>
      <c r="I187" s="122">
        <f t="shared" si="99"/>
        <v>6</v>
      </c>
      <c r="J187" s="1023">
        <f t="shared" si="91"/>
        <v>11.333333333333334</v>
      </c>
      <c r="K187" s="122">
        <f t="shared" si="99"/>
        <v>8</v>
      </c>
      <c r="L187" s="1023">
        <f t="shared" si="92"/>
        <v>8.5</v>
      </c>
    </row>
    <row r="188" spans="2:16" ht="13.95" customHeight="1">
      <c r="B188" s="1384"/>
      <c r="C188" s="1351" t="s">
        <v>24</v>
      </c>
      <c r="D188" s="558" t="s">
        <v>151</v>
      </c>
      <c r="E188" s="141">
        <v>0</v>
      </c>
      <c r="F188" s="527">
        <v>0</v>
      </c>
      <c r="G188" s="527">
        <v>0</v>
      </c>
      <c r="H188" s="527">
        <v>0</v>
      </c>
      <c r="I188" s="527">
        <v>0</v>
      </c>
      <c r="J188" s="283" t="e">
        <f>E188/I188</f>
        <v>#DIV/0!</v>
      </c>
      <c r="K188" s="126">
        <v>0</v>
      </c>
      <c r="L188" s="283" t="e">
        <f t="shared" si="92"/>
        <v>#DIV/0!</v>
      </c>
    </row>
    <row r="189" spans="2:16">
      <c r="B189" s="1384"/>
      <c r="C189" s="1351"/>
      <c r="D189" s="558" t="s">
        <v>152</v>
      </c>
      <c r="E189" s="141">
        <v>7</v>
      </c>
      <c r="F189" s="527">
        <v>0</v>
      </c>
      <c r="G189" s="527">
        <v>6</v>
      </c>
      <c r="H189" s="527">
        <v>1</v>
      </c>
      <c r="I189" s="527">
        <v>1</v>
      </c>
      <c r="J189" s="283">
        <f>E189/I189</f>
        <v>7</v>
      </c>
      <c r="K189" s="126">
        <v>1</v>
      </c>
      <c r="L189" s="283">
        <f t="shared" si="92"/>
        <v>7</v>
      </c>
    </row>
    <row r="190" spans="2:16">
      <c r="B190" s="1384"/>
      <c r="C190" s="1351"/>
      <c r="D190" s="558" t="s">
        <v>153</v>
      </c>
      <c r="E190" s="141">
        <v>4</v>
      </c>
      <c r="F190" s="527">
        <v>0</v>
      </c>
      <c r="G190" s="527">
        <v>3</v>
      </c>
      <c r="H190" s="527">
        <v>1</v>
      </c>
      <c r="I190" s="527">
        <v>1</v>
      </c>
      <c r="J190" s="283">
        <f t="shared" si="91"/>
        <v>4</v>
      </c>
      <c r="K190" s="126">
        <v>1</v>
      </c>
      <c r="L190" s="283">
        <f t="shared" si="92"/>
        <v>4</v>
      </c>
    </row>
    <row r="191" spans="2:16">
      <c r="B191" s="1384"/>
      <c r="C191" s="1351"/>
      <c r="D191" s="558" t="s">
        <v>154</v>
      </c>
      <c r="E191" s="141">
        <v>2</v>
      </c>
      <c r="F191" s="527">
        <v>2</v>
      </c>
      <c r="G191" s="527">
        <v>0</v>
      </c>
      <c r="H191" s="527">
        <v>0</v>
      </c>
      <c r="I191" s="527">
        <v>1</v>
      </c>
      <c r="J191" s="283">
        <f t="shared" si="91"/>
        <v>2</v>
      </c>
      <c r="K191" s="126">
        <v>1</v>
      </c>
      <c r="L191" s="283">
        <f t="shared" si="92"/>
        <v>2</v>
      </c>
    </row>
    <row r="192" spans="2:16">
      <c r="B192" s="1384"/>
      <c r="C192" s="1351"/>
      <c r="D192" s="558" t="s">
        <v>335</v>
      </c>
      <c r="E192" s="141">
        <v>4</v>
      </c>
      <c r="F192" s="126"/>
      <c r="G192" s="126"/>
      <c r="H192" s="126"/>
      <c r="I192" s="126"/>
      <c r="J192" s="283"/>
      <c r="K192" s="126"/>
      <c r="L192" s="283"/>
    </row>
    <row r="193" spans="2:12">
      <c r="B193" s="1384"/>
      <c r="C193" s="1351"/>
      <c r="D193" s="559" t="s">
        <v>42</v>
      </c>
      <c r="E193" s="122">
        <f>SUM(E188:E192)</f>
        <v>17</v>
      </c>
      <c r="F193" s="122">
        <f t="shared" ref="F193:K193" si="100">SUM(F188:F192)</f>
        <v>2</v>
      </c>
      <c r="G193" s="122">
        <f t="shared" si="100"/>
        <v>9</v>
      </c>
      <c r="H193" s="122">
        <f t="shared" si="100"/>
        <v>2</v>
      </c>
      <c r="I193" s="122">
        <f t="shared" si="100"/>
        <v>3</v>
      </c>
      <c r="J193" s="1023">
        <f t="shared" si="91"/>
        <v>5.666666666666667</v>
      </c>
      <c r="K193" s="122">
        <f t="shared" si="100"/>
        <v>3</v>
      </c>
      <c r="L193" s="1023">
        <f t="shared" si="92"/>
        <v>5.666666666666667</v>
      </c>
    </row>
    <row r="194" spans="2:12" ht="13.95" customHeight="1">
      <c r="B194" s="1384"/>
      <c r="C194" s="1351" t="s">
        <v>337</v>
      </c>
      <c r="D194" s="558" t="s">
        <v>151</v>
      </c>
      <c r="E194" s="141">
        <v>28</v>
      </c>
      <c r="F194" s="527">
        <v>20</v>
      </c>
      <c r="G194" s="527">
        <v>8</v>
      </c>
      <c r="H194" s="527">
        <v>0</v>
      </c>
      <c r="I194" s="527">
        <v>1</v>
      </c>
      <c r="J194" s="283">
        <f t="shared" si="91"/>
        <v>28</v>
      </c>
      <c r="K194" s="126">
        <v>2</v>
      </c>
      <c r="L194" s="283">
        <f t="shared" si="92"/>
        <v>14</v>
      </c>
    </row>
    <row r="195" spans="2:12">
      <c r="B195" s="1384"/>
      <c r="C195" s="1351"/>
      <c r="D195" s="558" t="s">
        <v>152</v>
      </c>
      <c r="E195" s="141">
        <v>9</v>
      </c>
      <c r="F195" s="527">
        <v>1</v>
      </c>
      <c r="G195" s="527">
        <v>8</v>
      </c>
      <c r="H195" s="527">
        <v>0</v>
      </c>
      <c r="I195" s="527">
        <v>1</v>
      </c>
      <c r="J195" s="283">
        <f t="shared" si="91"/>
        <v>9</v>
      </c>
      <c r="K195" s="126">
        <v>1</v>
      </c>
      <c r="L195" s="283">
        <f t="shared" si="92"/>
        <v>9</v>
      </c>
    </row>
    <row r="196" spans="2:12">
      <c r="B196" s="1384"/>
      <c r="C196" s="1351"/>
      <c r="D196" s="558" t="s">
        <v>153</v>
      </c>
      <c r="E196" s="141">
        <v>10</v>
      </c>
      <c r="F196" s="527">
        <v>7</v>
      </c>
      <c r="G196" s="527">
        <v>2</v>
      </c>
      <c r="H196" s="527">
        <v>1</v>
      </c>
      <c r="I196" s="527">
        <v>1</v>
      </c>
      <c r="J196" s="283">
        <f t="shared" si="91"/>
        <v>10</v>
      </c>
      <c r="K196" s="126">
        <v>1</v>
      </c>
      <c r="L196" s="1023">
        <f t="shared" si="92"/>
        <v>10</v>
      </c>
    </row>
    <row r="197" spans="2:12">
      <c r="B197" s="1384"/>
      <c r="C197" s="1351"/>
      <c r="D197" s="558" t="s">
        <v>154</v>
      </c>
      <c r="E197" s="141">
        <v>8</v>
      </c>
      <c r="F197" s="527">
        <v>7</v>
      </c>
      <c r="G197" s="527">
        <v>1</v>
      </c>
      <c r="H197" s="527">
        <v>0</v>
      </c>
      <c r="I197" s="527">
        <v>1</v>
      </c>
      <c r="J197" s="283">
        <f t="shared" si="91"/>
        <v>8</v>
      </c>
      <c r="K197" s="126">
        <v>1</v>
      </c>
      <c r="L197" s="283">
        <f t="shared" si="92"/>
        <v>8</v>
      </c>
    </row>
    <row r="198" spans="2:12">
      <c r="B198" s="1384"/>
      <c r="C198" s="1351"/>
      <c r="D198" s="558" t="s">
        <v>335</v>
      </c>
      <c r="E198" s="141">
        <v>13</v>
      </c>
      <c r="F198" s="126"/>
      <c r="G198" s="126"/>
      <c r="H198" s="126"/>
      <c r="I198" s="126"/>
      <c r="J198" s="283"/>
      <c r="K198" s="126"/>
      <c r="L198" s="283"/>
    </row>
    <row r="199" spans="2:12">
      <c r="B199" s="1384"/>
      <c r="C199" s="1351"/>
      <c r="D199" s="559" t="s">
        <v>42</v>
      </c>
      <c r="E199" s="122">
        <f>SUM(E194:E198)</f>
        <v>68</v>
      </c>
      <c r="F199" s="122">
        <f t="shared" ref="F199:K199" si="101">SUM(F194:F198)</f>
        <v>35</v>
      </c>
      <c r="G199" s="122">
        <f t="shared" si="101"/>
        <v>19</v>
      </c>
      <c r="H199" s="122">
        <f t="shared" si="101"/>
        <v>1</v>
      </c>
      <c r="I199" s="122">
        <f t="shared" si="101"/>
        <v>4</v>
      </c>
      <c r="J199" s="1023">
        <f t="shared" si="91"/>
        <v>17</v>
      </c>
      <c r="K199" s="122">
        <f t="shared" si="101"/>
        <v>5</v>
      </c>
      <c r="L199" s="1023">
        <f t="shared" si="92"/>
        <v>13.6</v>
      </c>
    </row>
    <row r="200" spans="2:12" ht="13.95" customHeight="1">
      <c r="B200" s="1384"/>
      <c r="C200" s="1351" t="s">
        <v>76</v>
      </c>
      <c r="D200" s="558" t="s">
        <v>151</v>
      </c>
      <c r="E200" s="141">
        <v>19</v>
      </c>
      <c r="F200" s="527">
        <v>15</v>
      </c>
      <c r="G200" s="527">
        <v>4</v>
      </c>
      <c r="H200" s="527">
        <v>0</v>
      </c>
      <c r="I200" s="527">
        <v>1</v>
      </c>
      <c r="J200" s="283">
        <f t="shared" si="91"/>
        <v>19</v>
      </c>
      <c r="K200" s="126">
        <v>2</v>
      </c>
      <c r="L200" s="1023">
        <f t="shared" si="92"/>
        <v>9.5</v>
      </c>
    </row>
    <row r="201" spans="2:12">
      <c r="B201" s="1384"/>
      <c r="C201" s="1351"/>
      <c r="D201" s="558" t="s">
        <v>152</v>
      </c>
      <c r="E201" s="141">
        <v>16</v>
      </c>
      <c r="F201" s="527">
        <v>10</v>
      </c>
      <c r="G201" s="527">
        <v>6</v>
      </c>
      <c r="H201" s="527">
        <v>0</v>
      </c>
      <c r="I201" s="527">
        <v>1</v>
      </c>
      <c r="J201" s="283">
        <f t="shared" si="91"/>
        <v>16</v>
      </c>
      <c r="K201" s="126">
        <v>2</v>
      </c>
      <c r="L201" s="283">
        <f t="shared" si="92"/>
        <v>8</v>
      </c>
    </row>
    <row r="202" spans="2:12">
      <c r="B202" s="1384"/>
      <c r="C202" s="1351"/>
      <c r="D202" s="558" t="s">
        <v>153</v>
      </c>
      <c r="E202" s="141">
        <v>20</v>
      </c>
      <c r="F202" s="527">
        <v>15</v>
      </c>
      <c r="G202" s="527">
        <v>5</v>
      </c>
      <c r="H202" s="527">
        <v>0</v>
      </c>
      <c r="I202" s="527">
        <v>1</v>
      </c>
      <c r="J202" s="283">
        <f t="shared" si="91"/>
        <v>20</v>
      </c>
      <c r="K202" s="126">
        <v>2</v>
      </c>
      <c r="L202" s="283">
        <f t="shared" si="92"/>
        <v>10</v>
      </c>
    </row>
    <row r="203" spans="2:12">
      <c r="B203" s="1384"/>
      <c r="C203" s="1351"/>
      <c r="D203" s="558" t="s">
        <v>334</v>
      </c>
      <c r="E203" s="141">
        <v>0</v>
      </c>
      <c r="F203" s="126"/>
      <c r="G203" s="126"/>
      <c r="H203" s="126"/>
      <c r="I203" s="126"/>
      <c r="J203" s="283"/>
      <c r="K203" s="126"/>
      <c r="L203" s="283"/>
    </row>
    <row r="204" spans="2:12">
      <c r="B204" s="1384"/>
      <c r="C204" s="1351"/>
      <c r="D204" s="558" t="s">
        <v>42</v>
      </c>
      <c r="E204" s="122">
        <f>SUM(E200:E203)</f>
        <v>55</v>
      </c>
      <c r="F204" s="122">
        <f t="shared" ref="F204:K204" si="102">SUM(F200:F203)</f>
        <v>40</v>
      </c>
      <c r="G204" s="122">
        <f t="shared" si="102"/>
        <v>15</v>
      </c>
      <c r="H204" s="122">
        <f t="shared" si="102"/>
        <v>0</v>
      </c>
      <c r="I204" s="122">
        <f t="shared" si="102"/>
        <v>3</v>
      </c>
      <c r="J204" s="1023">
        <f t="shared" ref="J204:J210" si="103">E204/I204</f>
        <v>18.333333333333332</v>
      </c>
      <c r="K204" s="122">
        <f t="shared" si="102"/>
        <v>6</v>
      </c>
      <c r="L204" s="1023">
        <f t="shared" ref="L204:L210" si="104">E204/K204</f>
        <v>9.1666666666666661</v>
      </c>
    </row>
    <row r="205" spans="2:12">
      <c r="B205" s="1384"/>
      <c r="C205" s="1351" t="s">
        <v>28</v>
      </c>
      <c r="D205" s="558" t="s">
        <v>151</v>
      </c>
      <c r="E205" s="141">
        <v>23</v>
      </c>
      <c r="F205" s="527">
        <v>14</v>
      </c>
      <c r="G205" s="527">
        <v>9</v>
      </c>
      <c r="H205" s="527">
        <v>0</v>
      </c>
      <c r="I205" s="527">
        <v>1</v>
      </c>
      <c r="J205" s="283">
        <f t="shared" si="103"/>
        <v>23</v>
      </c>
      <c r="K205" s="126">
        <v>2</v>
      </c>
      <c r="L205" s="1023">
        <f t="shared" si="104"/>
        <v>11.5</v>
      </c>
    </row>
    <row r="206" spans="2:12">
      <c r="B206" s="1384"/>
      <c r="C206" s="1351"/>
      <c r="D206" s="558" t="s">
        <v>152</v>
      </c>
      <c r="E206" s="141">
        <v>22</v>
      </c>
      <c r="F206" s="527">
        <v>12</v>
      </c>
      <c r="G206" s="527">
        <v>10</v>
      </c>
      <c r="H206" s="527">
        <v>0</v>
      </c>
      <c r="I206" s="527">
        <v>1</v>
      </c>
      <c r="J206" s="283">
        <f t="shared" si="103"/>
        <v>22</v>
      </c>
      <c r="K206" s="126">
        <v>2</v>
      </c>
      <c r="L206" s="283">
        <f t="shared" si="104"/>
        <v>11</v>
      </c>
    </row>
    <row r="207" spans="2:12">
      <c r="B207" s="1384"/>
      <c r="C207" s="1351"/>
      <c r="D207" s="558" t="s">
        <v>153</v>
      </c>
      <c r="E207" s="141">
        <v>7</v>
      </c>
      <c r="F207" s="527">
        <v>7</v>
      </c>
      <c r="G207" s="527">
        <v>0</v>
      </c>
      <c r="H207" s="527">
        <v>0</v>
      </c>
      <c r="I207" s="527">
        <v>1</v>
      </c>
      <c r="J207" s="283">
        <f t="shared" si="103"/>
        <v>7</v>
      </c>
      <c r="K207" s="126">
        <v>1</v>
      </c>
      <c r="L207" s="283">
        <f t="shared" si="104"/>
        <v>7</v>
      </c>
    </row>
    <row r="208" spans="2:12">
      <c r="B208" s="1384"/>
      <c r="C208" s="1351"/>
      <c r="D208" s="558" t="s">
        <v>154</v>
      </c>
      <c r="E208" s="141">
        <v>29</v>
      </c>
      <c r="F208" s="527">
        <v>12</v>
      </c>
      <c r="G208" s="527">
        <v>17</v>
      </c>
      <c r="H208" s="527">
        <v>0</v>
      </c>
      <c r="I208" s="527">
        <v>1</v>
      </c>
      <c r="J208" s="283">
        <f t="shared" si="103"/>
        <v>29</v>
      </c>
      <c r="K208" s="126">
        <v>2</v>
      </c>
      <c r="L208" s="283">
        <f t="shared" si="104"/>
        <v>14.5</v>
      </c>
    </row>
    <row r="209" spans="2:12" ht="13.95" hidden="1" customHeight="1">
      <c r="B209" s="1384"/>
      <c r="C209" s="1351"/>
      <c r="D209" s="558" t="s">
        <v>335</v>
      </c>
      <c r="E209" s="141">
        <v>5</v>
      </c>
      <c r="F209" s="126"/>
      <c r="G209" s="126"/>
      <c r="H209" s="126"/>
      <c r="I209" s="126"/>
      <c r="J209" s="283"/>
      <c r="K209" s="126"/>
      <c r="L209" s="283"/>
    </row>
    <row r="210" spans="2:12">
      <c r="B210" s="1384"/>
      <c r="C210" s="1351"/>
      <c r="D210" s="559" t="s">
        <v>42</v>
      </c>
      <c r="E210" s="122">
        <f>SUM(E205:E209)</f>
        <v>86</v>
      </c>
      <c r="F210" s="122">
        <f>SUM(F205:F209)</f>
        <v>45</v>
      </c>
      <c r="G210" s="122">
        <f>SUM(G205:G209)</f>
        <v>36</v>
      </c>
      <c r="H210" s="122">
        <f>SUM(H205:H209)</f>
        <v>0</v>
      </c>
      <c r="I210" s="122">
        <f>SUM(I205:I209)</f>
        <v>4</v>
      </c>
      <c r="J210" s="1023">
        <f t="shared" si="103"/>
        <v>21.5</v>
      </c>
      <c r="K210" s="122">
        <f>SUM(K205:K209)</f>
        <v>7</v>
      </c>
      <c r="L210" s="1023">
        <f t="shared" si="104"/>
        <v>12.285714285714286</v>
      </c>
    </row>
    <row r="211" spans="2:12" ht="28.5" customHeight="1">
      <c r="B211" s="1384"/>
      <c r="C211" s="506" t="s">
        <v>302</v>
      </c>
      <c r="D211" s="560"/>
      <c r="E211" s="83">
        <f>E153+E159+E165+E171+E176+E182+E187+E193+E199+E204+E210</f>
        <v>818</v>
      </c>
      <c r="F211" s="83">
        <f t="shared" ref="F211:L211" si="105">F153+F159+F165+F171+F176+F182+F187+F193+F199+F204+F210</f>
        <v>478</v>
      </c>
      <c r="G211" s="83">
        <f t="shared" si="105"/>
        <v>269</v>
      </c>
      <c r="H211" s="83">
        <f t="shared" si="105"/>
        <v>15</v>
      </c>
      <c r="I211" s="83">
        <f t="shared" si="105"/>
        <v>45</v>
      </c>
      <c r="J211" s="1024">
        <f t="shared" si="105"/>
        <v>199.98333333333335</v>
      </c>
      <c r="K211" s="83">
        <f t="shared" si="105"/>
        <v>72</v>
      </c>
      <c r="L211" s="1024">
        <f t="shared" si="105"/>
        <v>121.30555555555557</v>
      </c>
    </row>
    <row r="212" spans="2:12" ht="14.25" customHeight="1">
      <c r="B212" s="1384"/>
      <c r="C212" s="1351" t="s">
        <v>33</v>
      </c>
      <c r="D212" s="561" t="s">
        <v>151</v>
      </c>
      <c r="E212" s="141">
        <v>22</v>
      </c>
      <c r="F212" s="1025">
        <v>15</v>
      </c>
      <c r="G212" s="1025">
        <v>7</v>
      </c>
      <c r="H212" s="1025">
        <v>0</v>
      </c>
      <c r="I212" s="1025">
        <v>1</v>
      </c>
      <c r="J212" s="283">
        <f t="shared" ref="J212:J227" si="106">E212/I212</f>
        <v>22</v>
      </c>
      <c r="K212" s="1026">
        <v>1</v>
      </c>
      <c r="L212" s="283">
        <f t="shared" ref="L212:L229" si="107">E212/K212</f>
        <v>22</v>
      </c>
    </row>
    <row r="213" spans="2:12">
      <c r="B213" s="1384"/>
      <c r="C213" s="1351"/>
      <c r="D213" s="561" t="s">
        <v>152</v>
      </c>
      <c r="E213" s="141">
        <v>24</v>
      </c>
      <c r="F213" s="1025">
        <v>15</v>
      </c>
      <c r="G213" s="1025">
        <v>8</v>
      </c>
      <c r="H213" s="1025">
        <v>1</v>
      </c>
      <c r="I213" s="1025">
        <v>1</v>
      </c>
      <c r="J213" s="283">
        <f t="shared" si="106"/>
        <v>24</v>
      </c>
      <c r="K213" s="1026">
        <v>1</v>
      </c>
      <c r="L213" s="283">
        <f t="shared" si="107"/>
        <v>24</v>
      </c>
    </row>
    <row r="214" spans="2:12">
      <c r="B214" s="1384"/>
      <c r="C214" s="1351"/>
      <c r="D214" s="561" t="s">
        <v>336</v>
      </c>
      <c r="E214" s="141">
        <v>1</v>
      </c>
      <c r="F214" s="1026"/>
      <c r="G214" s="1026"/>
      <c r="H214" s="1026"/>
      <c r="I214" s="1027"/>
      <c r="J214" s="283"/>
      <c r="K214" s="1027"/>
      <c r="L214" s="283"/>
    </row>
    <row r="215" spans="2:12" ht="13.95" customHeight="1">
      <c r="B215" s="1384"/>
      <c r="C215" s="1351"/>
      <c r="D215" s="559" t="s">
        <v>42</v>
      </c>
      <c r="E215" s="122">
        <f>SUM(E212:E214)</f>
        <v>47</v>
      </c>
      <c r="F215" s="122">
        <f t="shared" ref="F215:K215" si="108">SUM(F212:F214)</f>
        <v>30</v>
      </c>
      <c r="G215" s="122">
        <f t="shared" si="108"/>
        <v>15</v>
      </c>
      <c r="H215" s="122">
        <f t="shared" si="108"/>
        <v>1</v>
      </c>
      <c r="I215" s="122">
        <f t="shared" si="108"/>
        <v>2</v>
      </c>
      <c r="J215" s="283">
        <f t="shared" si="106"/>
        <v>23.5</v>
      </c>
      <c r="K215" s="122">
        <f t="shared" si="108"/>
        <v>2</v>
      </c>
      <c r="L215" s="1023">
        <f t="shared" si="107"/>
        <v>23.5</v>
      </c>
    </row>
    <row r="216" spans="2:12">
      <c r="B216" s="1384"/>
      <c r="C216" s="1351" t="s">
        <v>170</v>
      </c>
      <c r="D216" s="561" t="s">
        <v>151</v>
      </c>
      <c r="E216" s="141">
        <v>7</v>
      </c>
      <c r="F216" s="1025">
        <v>7</v>
      </c>
      <c r="G216" s="1025">
        <v>0</v>
      </c>
      <c r="H216" s="1025">
        <v>0</v>
      </c>
      <c r="I216" s="1025">
        <v>1</v>
      </c>
      <c r="J216" s="283">
        <f t="shared" si="106"/>
        <v>7</v>
      </c>
      <c r="K216" s="1026">
        <v>1</v>
      </c>
      <c r="L216" s="283">
        <f t="shared" si="107"/>
        <v>7</v>
      </c>
    </row>
    <row r="217" spans="2:12">
      <c r="B217" s="1384"/>
      <c r="C217" s="1351"/>
      <c r="D217" s="561" t="s">
        <v>152</v>
      </c>
      <c r="E217" s="141">
        <v>8</v>
      </c>
      <c r="F217" s="1025">
        <v>8</v>
      </c>
      <c r="G217" s="1025">
        <v>0</v>
      </c>
      <c r="H217" s="1025">
        <v>0</v>
      </c>
      <c r="I217" s="1025">
        <v>1</v>
      </c>
      <c r="J217" s="283">
        <f t="shared" si="106"/>
        <v>8</v>
      </c>
      <c r="K217" s="1026">
        <v>1</v>
      </c>
      <c r="L217" s="283">
        <f t="shared" si="107"/>
        <v>8</v>
      </c>
    </row>
    <row r="218" spans="2:12">
      <c r="B218" s="1384"/>
      <c r="C218" s="1351"/>
      <c r="D218" s="561" t="s">
        <v>336</v>
      </c>
      <c r="E218" s="141">
        <v>3</v>
      </c>
      <c r="F218" s="1027"/>
      <c r="G218" s="1027"/>
      <c r="H218" s="1027"/>
      <c r="I218" s="1027"/>
      <c r="J218" s="283"/>
      <c r="K218" s="1027"/>
      <c r="L218" s="283"/>
    </row>
    <row r="219" spans="2:12" ht="28.5" customHeight="1">
      <c r="B219" s="1384"/>
      <c r="C219" s="1351"/>
      <c r="D219" s="559" t="s">
        <v>42</v>
      </c>
      <c r="E219" s="122">
        <f>SUM(E216:E218)</f>
        <v>18</v>
      </c>
      <c r="F219" s="122">
        <f t="shared" ref="F219:K219" si="109">SUM(F216:F218)</f>
        <v>15</v>
      </c>
      <c r="G219" s="122">
        <f t="shared" si="109"/>
        <v>0</v>
      </c>
      <c r="H219" s="122">
        <f t="shared" si="109"/>
        <v>0</v>
      </c>
      <c r="I219" s="122">
        <f t="shared" si="109"/>
        <v>2</v>
      </c>
      <c r="J219" s="283">
        <f t="shared" si="106"/>
        <v>9</v>
      </c>
      <c r="K219" s="122">
        <f t="shared" si="109"/>
        <v>2</v>
      </c>
      <c r="L219" s="283">
        <f t="shared" si="107"/>
        <v>9</v>
      </c>
    </row>
    <row r="220" spans="2:12" ht="14.25" customHeight="1">
      <c r="B220" s="1384"/>
      <c r="C220" s="1351" t="s">
        <v>79</v>
      </c>
      <c r="D220" s="561" t="s">
        <v>151</v>
      </c>
      <c r="E220" s="141">
        <v>11</v>
      </c>
      <c r="F220" s="1025">
        <v>10</v>
      </c>
      <c r="G220" s="1025">
        <v>0</v>
      </c>
      <c r="H220" s="1025">
        <v>1</v>
      </c>
      <c r="I220" s="1025">
        <v>1</v>
      </c>
      <c r="J220" s="283">
        <f t="shared" si="106"/>
        <v>11</v>
      </c>
      <c r="K220" s="1026">
        <v>1</v>
      </c>
      <c r="L220" s="283">
        <f t="shared" si="107"/>
        <v>11</v>
      </c>
    </row>
    <row r="221" spans="2:12">
      <c r="B221" s="1384"/>
      <c r="C221" s="1351"/>
      <c r="D221" s="561" t="s">
        <v>152</v>
      </c>
      <c r="E221" s="141">
        <v>4</v>
      </c>
      <c r="F221" s="1025">
        <v>4</v>
      </c>
      <c r="G221" s="1025">
        <v>0</v>
      </c>
      <c r="H221" s="1025">
        <v>0</v>
      </c>
      <c r="I221" s="1025">
        <v>1</v>
      </c>
      <c r="J221" s="283">
        <f t="shared" si="106"/>
        <v>4</v>
      </c>
      <c r="K221" s="1026">
        <v>1</v>
      </c>
      <c r="L221" s="283">
        <f t="shared" si="107"/>
        <v>4</v>
      </c>
    </row>
    <row r="222" spans="2:12">
      <c r="B222" s="1384"/>
      <c r="C222" s="1351"/>
      <c r="D222" s="561" t="s">
        <v>336</v>
      </c>
      <c r="E222" s="141">
        <v>1</v>
      </c>
      <c r="F222" s="1027"/>
      <c r="G222" s="1027"/>
      <c r="H222" s="1027"/>
      <c r="I222" s="1027"/>
      <c r="J222" s="283"/>
      <c r="K222" s="1027"/>
      <c r="L222" s="283"/>
    </row>
    <row r="223" spans="2:12" ht="28.5" customHeight="1">
      <c r="B223" s="1384"/>
      <c r="C223" s="1351"/>
      <c r="D223" s="559" t="s">
        <v>42</v>
      </c>
      <c r="E223" s="122">
        <f>SUM(E220:E222)</f>
        <v>16</v>
      </c>
      <c r="F223" s="122">
        <f t="shared" ref="F223:K223" si="110">SUM(F220:F222)</f>
        <v>14</v>
      </c>
      <c r="G223" s="122">
        <f t="shared" si="110"/>
        <v>0</v>
      </c>
      <c r="H223" s="122">
        <f t="shared" si="110"/>
        <v>1</v>
      </c>
      <c r="I223" s="122">
        <f t="shared" si="110"/>
        <v>2</v>
      </c>
      <c r="J223" s="1023">
        <f t="shared" si="106"/>
        <v>8</v>
      </c>
      <c r="K223" s="122">
        <f t="shared" si="110"/>
        <v>2</v>
      </c>
      <c r="L223" s="1023">
        <f t="shared" si="107"/>
        <v>8</v>
      </c>
    </row>
    <row r="224" spans="2:12" ht="14.25" customHeight="1">
      <c r="B224" s="1384"/>
      <c r="C224" s="1351" t="s">
        <v>34</v>
      </c>
      <c r="D224" s="561" t="s">
        <v>151</v>
      </c>
      <c r="E224" s="141">
        <v>19</v>
      </c>
      <c r="F224" s="1025">
        <v>15</v>
      </c>
      <c r="G224" s="1025">
        <v>4</v>
      </c>
      <c r="H224" s="1025">
        <v>0</v>
      </c>
      <c r="I224" s="1025">
        <v>1</v>
      </c>
      <c r="J224" s="283">
        <f t="shared" si="106"/>
        <v>19</v>
      </c>
      <c r="K224" s="1026">
        <v>1</v>
      </c>
      <c r="L224" s="283">
        <f t="shared" si="107"/>
        <v>19</v>
      </c>
    </row>
    <row r="225" spans="2:12">
      <c r="B225" s="1384"/>
      <c r="C225" s="1351"/>
      <c r="D225" s="561" t="s">
        <v>152</v>
      </c>
      <c r="E225" s="141">
        <v>11</v>
      </c>
      <c r="F225" s="1025">
        <v>10</v>
      </c>
      <c r="G225" s="1025">
        <v>0</v>
      </c>
      <c r="H225" s="1025">
        <v>1</v>
      </c>
      <c r="I225" s="1025">
        <v>1</v>
      </c>
      <c r="J225" s="283">
        <f t="shared" si="106"/>
        <v>11</v>
      </c>
      <c r="K225" s="1026">
        <v>1</v>
      </c>
      <c r="L225" s="283">
        <f t="shared" si="107"/>
        <v>11</v>
      </c>
    </row>
    <row r="226" spans="2:12">
      <c r="B226" s="1384"/>
      <c r="C226" s="1351"/>
      <c r="D226" s="561" t="s">
        <v>336</v>
      </c>
      <c r="E226" s="141">
        <v>1</v>
      </c>
      <c r="F226" s="1027"/>
      <c r="G226" s="1027"/>
      <c r="H226" s="1027"/>
      <c r="I226" s="1027"/>
      <c r="J226" s="283"/>
      <c r="K226" s="1027"/>
      <c r="L226" s="283"/>
    </row>
    <row r="227" spans="2:12">
      <c r="B227" s="1384"/>
      <c r="C227" s="1351"/>
      <c r="D227" s="559" t="s">
        <v>42</v>
      </c>
      <c r="E227" s="122">
        <f>SUM(E224:E226)</f>
        <v>31</v>
      </c>
      <c r="F227" s="122">
        <f t="shared" ref="F227:K227" si="111">SUM(F224:F226)</f>
        <v>25</v>
      </c>
      <c r="G227" s="122">
        <f t="shared" si="111"/>
        <v>4</v>
      </c>
      <c r="H227" s="122">
        <f t="shared" si="111"/>
        <v>1</v>
      </c>
      <c r="I227" s="122">
        <f t="shared" si="111"/>
        <v>2</v>
      </c>
      <c r="J227" s="283">
        <f t="shared" si="106"/>
        <v>15.5</v>
      </c>
      <c r="K227" s="122">
        <f t="shared" si="111"/>
        <v>2</v>
      </c>
      <c r="L227" s="283">
        <f t="shared" si="107"/>
        <v>15.5</v>
      </c>
    </row>
    <row r="228" spans="2:12" ht="13.95" customHeight="1">
      <c r="B228" s="1385"/>
      <c r="C228" s="506" t="s">
        <v>222</v>
      </c>
      <c r="D228" s="560"/>
      <c r="E228" s="1028">
        <f>E215+E219+E223+E227</f>
        <v>112</v>
      </c>
      <c r="F228" s="1028">
        <f t="shared" ref="F228:K228" si="112">F215+F219+F223+F227</f>
        <v>84</v>
      </c>
      <c r="G228" s="1028">
        <f t="shared" si="112"/>
        <v>19</v>
      </c>
      <c r="H228" s="1028">
        <f t="shared" si="112"/>
        <v>3</v>
      </c>
      <c r="I228" s="1028">
        <f t="shared" si="112"/>
        <v>8</v>
      </c>
      <c r="J228" s="83">
        <f>E228/I228</f>
        <v>14</v>
      </c>
      <c r="K228" s="1028">
        <f t="shared" si="112"/>
        <v>8</v>
      </c>
      <c r="L228" s="1024">
        <f t="shared" si="107"/>
        <v>14</v>
      </c>
    </row>
    <row r="229" spans="2:12" ht="15.75" customHeight="1">
      <c r="B229" s="562"/>
      <c r="C229" s="1352" t="s">
        <v>156</v>
      </c>
      <c r="D229" s="1353"/>
      <c r="E229" s="1028">
        <f>E211+E228</f>
        <v>930</v>
      </c>
      <c r="F229" s="1028">
        <f t="shared" ref="F229:K229" si="113">F211+F228</f>
        <v>562</v>
      </c>
      <c r="G229" s="1028">
        <f t="shared" si="113"/>
        <v>288</v>
      </c>
      <c r="H229" s="1028">
        <f t="shared" si="113"/>
        <v>18</v>
      </c>
      <c r="I229" s="1028">
        <f t="shared" si="113"/>
        <v>53</v>
      </c>
      <c r="J229" s="1024">
        <f>E229/I229</f>
        <v>17.547169811320753</v>
      </c>
      <c r="K229" s="1028">
        <f t="shared" si="113"/>
        <v>80</v>
      </c>
      <c r="L229" s="1024">
        <f t="shared" si="107"/>
        <v>11.625</v>
      </c>
    </row>
    <row r="230" spans="2:12" ht="15.75" customHeight="1">
      <c r="B230" s="563"/>
      <c r="C230" s="564"/>
      <c r="D230" s="565" t="s">
        <v>151</v>
      </c>
      <c r="E230" s="910">
        <v>9</v>
      </c>
      <c r="F230" s="910">
        <v>9</v>
      </c>
      <c r="G230" s="910">
        <v>0</v>
      </c>
      <c r="H230" s="910">
        <v>0</v>
      </c>
      <c r="I230" s="892">
        <v>1</v>
      </c>
      <c r="J230" s="910">
        <v>9</v>
      </c>
      <c r="K230" s="910">
        <v>1</v>
      </c>
      <c r="L230" s="1029">
        <f>E230/K230</f>
        <v>9</v>
      </c>
    </row>
    <row r="231" spans="2:12" ht="15.75" customHeight="1">
      <c r="B231" s="563"/>
      <c r="C231" s="567"/>
      <c r="D231" s="565" t="s">
        <v>152</v>
      </c>
      <c r="E231" s="910">
        <v>8</v>
      </c>
      <c r="F231" s="910">
        <v>3</v>
      </c>
      <c r="G231" s="910">
        <v>5</v>
      </c>
      <c r="H231" s="910">
        <v>0</v>
      </c>
      <c r="I231" s="892">
        <v>1</v>
      </c>
      <c r="J231" s="910">
        <v>8</v>
      </c>
      <c r="K231" s="910">
        <v>1</v>
      </c>
      <c r="L231" s="1029">
        <f t="shared" ref="L231:L233" si="114">E231/K231</f>
        <v>8</v>
      </c>
    </row>
    <row r="232" spans="2:12" ht="15.75" customHeight="1">
      <c r="B232" s="563"/>
      <c r="C232" s="581" t="s">
        <v>4589</v>
      </c>
      <c r="D232" s="565" t="s">
        <v>153</v>
      </c>
      <c r="E232" s="910">
        <v>11</v>
      </c>
      <c r="F232" s="910">
        <v>8</v>
      </c>
      <c r="G232" s="910">
        <v>3</v>
      </c>
      <c r="H232" s="910">
        <v>0</v>
      </c>
      <c r="I232" s="892">
        <v>1</v>
      </c>
      <c r="J232" s="910">
        <v>11</v>
      </c>
      <c r="K232" s="910">
        <v>1</v>
      </c>
      <c r="L232" s="1029">
        <f t="shared" si="114"/>
        <v>11</v>
      </c>
    </row>
    <row r="233" spans="2:12" ht="15.75" customHeight="1">
      <c r="B233" s="563"/>
      <c r="C233" s="567"/>
      <c r="D233" s="565" t="s">
        <v>154</v>
      </c>
      <c r="E233" s="910">
        <v>7</v>
      </c>
      <c r="F233" s="910">
        <v>6</v>
      </c>
      <c r="G233" s="910">
        <v>1</v>
      </c>
      <c r="H233" s="910">
        <v>0</v>
      </c>
      <c r="I233" s="892">
        <v>1</v>
      </c>
      <c r="J233" s="910">
        <v>7</v>
      </c>
      <c r="K233" s="910">
        <v>1</v>
      </c>
      <c r="L233" s="1029">
        <f t="shared" si="114"/>
        <v>7</v>
      </c>
    </row>
    <row r="234" spans="2:12" ht="15.75" customHeight="1">
      <c r="B234" s="563"/>
      <c r="C234" s="567"/>
      <c r="D234" s="565" t="s">
        <v>335</v>
      </c>
      <c r="E234" s="910">
        <v>0</v>
      </c>
      <c r="F234" s="910">
        <v>0</v>
      </c>
      <c r="G234" s="910">
        <v>0</v>
      </c>
      <c r="H234" s="910">
        <v>0</v>
      </c>
      <c r="I234" s="892"/>
      <c r="J234" s="910"/>
      <c r="K234" s="910"/>
      <c r="L234" s="910"/>
    </row>
    <row r="235" spans="2:12" ht="15.75" customHeight="1">
      <c r="B235" s="563"/>
      <c r="C235" s="568"/>
      <c r="D235" s="569" t="s">
        <v>42</v>
      </c>
      <c r="E235" s="961">
        <f t="shared" ref="E235:I235" si="115">SUM(E230:E234)</f>
        <v>35</v>
      </c>
      <c r="F235" s="961">
        <f t="shared" si="115"/>
        <v>26</v>
      </c>
      <c r="G235" s="961">
        <f t="shared" si="115"/>
        <v>9</v>
      </c>
      <c r="H235" s="961">
        <f t="shared" si="115"/>
        <v>0</v>
      </c>
      <c r="I235" s="961">
        <f t="shared" si="115"/>
        <v>4</v>
      </c>
      <c r="J235" s="961">
        <f>E235/I235</f>
        <v>8.75</v>
      </c>
      <c r="K235" s="961">
        <f>SUM(K230:K233)</f>
        <v>4</v>
      </c>
      <c r="L235" s="961">
        <f>E235/K235</f>
        <v>8.75</v>
      </c>
    </row>
    <row r="236" spans="2:12" ht="15.75" customHeight="1">
      <c r="B236" s="570"/>
      <c r="C236" s="1347" t="s">
        <v>4590</v>
      </c>
      <c r="D236" s="565" t="s">
        <v>151</v>
      </c>
      <c r="E236" s="910">
        <v>17</v>
      </c>
      <c r="F236" s="918">
        <v>16</v>
      </c>
      <c r="G236" s="918">
        <v>1</v>
      </c>
      <c r="H236" s="918">
        <v>0</v>
      </c>
      <c r="I236" s="927">
        <v>1</v>
      </c>
      <c r="J236" s="910">
        <v>17</v>
      </c>
      <c r="K236" s="910">
        <v>2</v>
      </c>
      <c r="L236" s="910">
        <f>E236/K236</f>
        <v>8.5</v>
      </c>
    </row>
    <row r="237" spans="2:12" ht="15.75" customHeight="1">
      <c r="B237" s="570"/>
      <c r="C237" s="1348"/>
      <c r="D237" s="565" t="s">
        <v>152</v>
      </c>
      <c r="E237" s="910">
        <v>15</v>
      </c>
      <c r="F237" s="918">
        <v>9</v>
      </c>
      <c r="G237" s="918">
        <v>6</v>
      </c>
      <c r="H237" s="918">
        <v>0</v>
      </c>
      <c r="I237" s="927">
        <v>1</v>
      </c>
      <c r="J237" s="910">
        <v>15</v>
      </c>
      <c r="K237" s="910">
        <v>1</v>
      </c>
      <c r="L237" s="910">
        <f t="shared" ref="L237:L239" si="116">E237/K237</f>
        <v>15</v>
      </c>
    </row>
    <row r="238" spans="2:12" ht="15.75" customHeight="1">
      <c r="B238" s="570"/>
      <c r="C238" s="1348"/>
      <c r="D238" s="565" t="s">
        <v>153</v>
      </c>
      <c r="E238" s="910">
        <v>17</v>
      </c>
      <c r="F238" s="918">
        <v>11</v>
      </c>
      <c r="G238" s="918">
        <v>6</v>
      </c>
      <c r="H238" s="918">
        <v>0</v>
      </c>
      <c r="I238" s="927">
        <v>1</v>
      </c>
      <c r="J238" s="910">
        <v>17</v>
      </c>
      <c r="K238" s="910">
        <v>1</v>
      </c>
      <c r="L238" s="910">
        <f t="shared" si="116"/>
        <v>17</v>
      </c>
    </row>
    <row r="239" spans="2:12" ht="15.75" customHeight="1">
      <c r="B239" s="570"/>
      <c r="C239" s="1348"/>
      <c r="D239" s="565" t="s">
        <v>154</v>
      </c>
      <c r="E239" s="910">
        <v>9</v>
      </c>
      <c r="F239" s="918">
        <v>8</v>
      </c>
      <c r="G239" s="918">
        <v>1</v>
      </c>
      <c r="H239" s="918">
        <v>0</v>
      </c>
      <c r="I239" s="927">
        <v>1</v>
      </c>
      <c r="J239" s="910">
        <v>9</v>
      </c>
      <c r="K239" s="910">
        <v>2</v>
      </c>
      <c r="L239" s="910">
        <f t="shared" si="116"/>
        <v>4.5</v>
      </c>
    </row>
    <row r="240" spans="2:12" ht="15.75" customHeight="1">
      <c r="B240" s="570"/>
      <c r="C240" s="1348"/>
      <c r="D240" s="565" t="s">
        <v>335</v>
      </c>
      <c r="E240" s="910">
        <v>3</v>
      </c>
      <c r="F240" s="918">
        <v>0</v>
      </c>
      <c r="G240" s="918">
        <v>0</v>
      </c>
      <c r="H240" s="918">
        <v>3</v>
      </c>
      <c r="I240" s="927"/>
      <c r="J240" s="910"/>
      <c r="K240" s="910"/>
      <c r="L240" s="910"/>
    </row>
    <row r="241" spans="2:12" ht="15.75" customHeight="1">
      <c r="B241" s="570"/>
      <c r="C241" s="1349"/>
      <c r="D241" s="569" t="s">
        <v>42</v>
      </c>
      <c r="E241" s="150">
        <f t="shared" ref="E241:I241" si="117">SUM(E236:E240)</f>
        <v>61</v>
      </c>
      <c r="F241" s="150">
        <f t="shared" si="117"/>
        <v>44</v>
      </c>
      <c r="G241" s="150">
        <f t="shared" si="117"/>
        <v>14</v>
      </c>
      <c r="H241" s="150">
        <f t="shared" si="117"/>
        <v>3</v>
      </c>
      <c r="I241" s="150">
        <f t="shared" si="117"/>
        <v>4</v>
      </c>
      <c r="J241" s="961">
        <f>E241/I241</f>
        <v>15.25</v>
      </c>
      <c r="K241" s="961">
        <f>SUM(K236:K240)</f>
        <v>6</v>
      </c>
      <c r="L241" s="960">
        <f>E241/K241</f>
        <v>10.166666666666666</v>
      </c>
    </row>
    <row r="242" spans="2:12" ht="15.75" customHeight="1">
      <c r="B242" s="571" t="s">
        <v>4592</v>
      </c>
      <c r="C242" s="1347" t="s">
        <v>4560</v>
      </c>
      <c r="D242" s="565" t="s">
        <v>151</v>
      </c>
      <c r="E242" s="910">
        <v>25</v>
      </c>
      <c r="F242" s="910">
        <v>15</v>
      </c>
      <c r="G242" s="910">
        <v>10</v>
      </c>
      <c r="H242" s="892">
        <v>0</v>
      </c>
      <c r="I242" s="892">
        <v>1</v>
      </c>
      <c r="J242" s="910">
        <v>25</v>
      </c>
      <c r="K242" s="910">
        <v>2</v>
      </c>
      <c r="L242" s="1029">
        <f>E242/K242</f>
        <v>12.5</v>
      </c>
    </row>
    <row r="243" spans="2:12" ht="15.75" customHeight="1">
      <c r="B243" s="571" t="s">
        <v>4593</v>
      </c>
      <c r="C243" s="1348"/>
      <c r="D243" s="565" t="s">
        <v>152</v>
      </c>
      <c r="E243" s="910">
        <v>20</v>
      </c>
      <c r="F243" s="910">
        <v>15</v>
      </c>
      <c r="G243" s="910">
        <v>5</v>
      </c>
      <c r="H243" s="892">
        <v>0</v>
      </c>
      <c r="I243" s="892">
        <v>1</v>
      </c>
      <c r="J243" s="910">
        <v>20</v>
      </c>
      <c r="K243" s="910">
        <v>2</v>
      </c>
      <c r="L243" s="1010">
        <f t="shared" ref="L243:L245" si="118">E243/K243</f>
        <v>10</v>
      </c>
    </row>
    <row r="244" spans="2:12" ht="15.75" customHeight="1">
      <c r="B244" s="571"/>
      <c r="C244" s="1348"/>
      <c r="D244" s="565"/>
      <c r="E244" s="910">
        <v>20</v>
      </c>
      <c r="F244" s="910">
        <v>15</v>
      </c>
      <c r="G244" s="910">
        <v>5</v>
      </c>
      <c r="H244" s="892">
        <v>0</v>
      </c>
      <c r="I244" s="892">
        <v>1</v>
      </c>
      <c r="J244" s="910">
        <v>20</v>
      </c>
      <c r="K244" s="910">
        <v>2</v>
      </c>
      <c r="L244" s="1010">
        <f t="shared" si="118"/>
        <v>10</v>
      </c>
    </row>
    <row r="245" spans="2:12" ht="15.75" customHeight="1">
      <c r="B245" s="570"/>
      <c r="C245" s="1349"/>
      <c r="D245" s="569" t="s">
        <v>42</v>
      </c>
      <c r="E245" s="961">
        <f>SUM(E242:E244)</f>
        <v>65</v>
      </c>
      <c r="F245" s="961">
        <f>SUM(F242:F244)</f>
        <v>45</v>
      </c>
      <c r="G245" s="961">
        <f>SUM(G242:G244)</f>
        <v>20</v>
      </c>
      <c r="H245" s="961">
        <f>SUM(H242:H244)</f>
        <v>0</v>
      </c>
      <c r="I245" s="961">
        <f>SUM(I242:I244)</f>
        <v>3</v>
      </c>
      <c r="J245" s="960">
        <f>E245/I245</f>
        <v>21.666666666666668</v>
      </c>
      <c r="K245" s="961">
        <f>SUM(K242:K244)</f>
        <v>6</v>
      </c>
      <c r="L245" s="1030">
        <f t="shared" si="118"/>
        <v>10.833333333333334</v>
      </c>
    </row>
    <row r="246" spans="2:12" ht="15.75" customHeight="1">
      <c r="B246" s="570"/>
      <c r="C246" s="572" t="s">
        <v>302</v>
      </c>
      <c r="D246" s="573"/>
      <c r="E246" s="1031">
        <f t="shared" ref="E246:L246" si="119">SUM(E245,E241,E235)</f>
        <v>161</v>
      </c>
      <c r="F246" s="1031">
        <f t="shared" si="119"/>
        <v>115</v>
      </c>
      <c r="G246" s="1031">
        <f t="shared" si="119"/>
        <v>43</v>
      </c>
      <c r="H246" s="1031">
        <f t="shared" si="119"/>
        <v>3</v>
      </c>
      <c r="I246" s="1031">
        <f t="shared" si="119"/>
        <v>11</v>
      </c>
      <c r="J246" s="1032">
        <f t="shared" si="119"/>
        <v>45.666666666666671</v>
      </c>
      <c r="K246" s="1031">
        <f t="shared" si="119"/>
        <v>16</v>
      </c>
      <c r="L246" s="1031">
        <f t="shared" si="119"/>
        <v>29.75</v>
      </c>
    </row>
    <row r="247" spans="2:12" ht="15.75" customHeight="1">
      <c r="B247" s="570"/>
      <c r="C247" s="574" t="s">
        <v>222</v>
      </c>
      <c r="D247" s="575"/>
      <c r="E247" s="1031">
        <v>0</v>
      </c>
      <c r="F247" s="1031">
        <v>0</v>
      </c>
      <c r="G247" s="1031">
        <v>0</v>
      </c>
      <c r="H247" s="1031">
        <v>0</v>
      </c>
      <c r="I247" s="1031">
        <v>0</v>
      </c>
      <c r="J247" s="1032">
        <v>0</v>
      </c>
      <c r="K247" s="1031">
        <v>0</v>
      </c>
      <c r="L247" s="1031">
        <v>0</v>
      </c>
    </row>
    <row r="248" spans="2:12" ht="15.75" customHeight="1">
      <c r="B248" s="576"/>
      <c r="C248" s="1345" t="s">
        <v>156</v>
      </c>
      <c r="D248" s="1346"/>
      <c r="E248" s="1031">
        <f t="shared" ref="E248:L248" si="120">SUM(E246:E247)</f>
        <v>161</v>
      </c>
      <c r="F248" s="1031">
        <f t="shared" si="120"/>
        <v>115</v>
      </c>
      <c r="G248" s="1031">
        <f t="shared" si="120"/>
        <v>43</v>
      </c>
      <c r="H248" s="1031">
        <f t="shared" si="120"/>
        <v>3</v>
      </c>
      <c r="I248" s="1031">
        <f t="shared" si="120"/>
        <v>11</v>
      </c>
      <c r="J248" s="1032">
        <f t="shared" si="120"/>
        <v>45.666666666666671</v>
      </c>
      <c r="K248" s="1031">
        <f t="shared" si="120"/>
        <v>16</v>
      </c>
      <c r="L248" s="1031">
        <f t="shared" si="120"/>
        <v>29.75</v>
      </c>
    </row>
    <row r="249" spans="2:12">
      <c r="B249" s="1372" t="s">
        <v>57</v>
      </c>
      <c r="C249" s="1372"/>
      <c r="D249" s="1372"/>
      <c r="E249" s="507">
        <v>2320</v>
      </c>
      <c r="F249" s="507">
        <v>1537</v>
      </c>
      <c r="G249" s="507">
        <v>671</v>
      </c>
      <c r="H249" s="507">
        <v>38</v>
      </c>
      <c r="I249" s="507">
        <v>140</v>
      </c>
      <c r="J249" s="577">
        <f t="shared" ref="J249:J251" si="121">E249/I249</f>
        <v>16.571428571428573</v>
      </c>
      <c r="K249" s="578">
        <v>202</v>
      </c>
      <c r="L249" s="577">
        <f t="shared" ref="L249:L251" si="122">E249/K249</f>
        <v>11.485148514851485</v>
      </c>
    </row>
    <row r="250" spans="2:12">
      <c r="B250" s="579"/>
      <c r="C250" s="579" t="s">
        <v>303</v>
      </c>
      <c r="D250" s="579"/>
      <c r="E250" s="579">
        <v>1965</v>
      </c>
      <c r="F250" s="579">
        <v>1268</v>
      </c>
      <c r="G250" s="579">
        <v>608</v>
      </c>
      <c r="H250" s="579">
        <v>33</v>
      </c>
      <c r="I250" s="579">
        <v>117</v>
      </c>
      <c r="J250" s="577">
        <f t="shared" si="121"/>
        <v>16.794871794871796</v>
      </c>
      <c r="K250" s="580">
        <v>177</v>
      </c>
      <c r="L250" s="577">
        <f t="shared" si="122"/>
        <v>11.101694915254237</v>
      </c>
    </row>
    <row r="251" spans="2:12">
      <c r="B251" s="579"/>
      <c r="C251" s="579" t="s">
        <v>304</v>
      </c>
      <c r="D251" s="579"/>
      <c r="E251" s="579">
        <v>355</v>
      </c>
      <c r="F251" s="579">
        <v>269</v>
      </c>
      <c r="G251" s="579">
        <v>63</v>
      </c>
      <c r="H251" s="579">
        <v>5</v>
      </c>
      <c r="I251" s="579">
        <v>23</v>
      </c>
      <c r="J251" s="577">
        <f t="shared" si="121"/>
        <v>15.434782608695652</v>
      </c>
      <c r="K251" s="580">
        <f>K51+K147+K228</f>
        <v>25</v>
      </c>
      <c r="L251" s="577">
        <f t="shared" si="122"/>
        <v>14.2</v>
      </c>
    </row>
    <row r="252" spans="2:12" ht="15.75" customHeight="1">
      <c r="I252" s="74"/>
      <c r="K252" s="74"/>
    </row>
    <row r="253" spans="2:12">
      <c r="I253" s="74"/>
      <c r="K253" s="74"/>
    </row>
    <row r="254" spans="2:12">
      <c r="I254" s="74"/>
      <c r="K254" s="74"/>
    </row>
    <row r="255" spans="2:12">
      <c r="I255" s="74"/>
      <c r="K255" s="74"/>
    </row>
    <row r="256" spans="2:12">
      <c r="I256" s="74"/>
      <c r="K256" s="74"/>
    </row>
    <row r="257" spans="2:5">
      <c r="B257" s="6"/>
      <c r="C257" s="6"/>
      <c r="D257" s="6" t="s">
        <v>191</v>
      </c>
      <c r="E257" s="6" t="s">
        <v>192</v>
      </c>
    </row>
    <row r="258" spans="2:5">
      <c r="B258" s="6" t="s">
        <v>166</v>
      </c>
      <c r="C258" s="6" t="s">
        <v>4454</v>
      </c>
      <c r="D258" s="6">
        <v>15.93</v>
      </c>
      <c r="E258" s="6">
        <v>13.59</v>
      </c>
    </row>
    <row r="259" spans="2:5">
      <c r="B259" s="6"/>
      <c r="C259" s="6" t="s">
        <v>4455</v>
      </c>
      <c r="D259" s="6">
        <v>6.57</v>
      </c>
      <c r="E259" s="6">
        <v>6.57</v>
      </c>
    </row>
    <row r="260" spans="2:5">
      <c r="B260" s="6" t="s">
        <v>228</v>
      </c>
      <c r="C260" s="6" t="s">
        <v>4454</v>
      </c>
      <c r="D260" s="75">
        <v>14.6</v>
      </c>
      <c r="E260" s="75">
        <v>10</v>
      </c>
    </row>
    <row r="261" spans="2:5">
      <c r="B261" s="6"/>
      <c r="C261" s="6" t="s">
        <v>4455</v>
      </c>
      <c r="D261" s="75">
        <v>17.82</v>
      </c>
      <c r="E261" s="75">
        <v>15</v>
      </c>
    </row>
    <row r="262" spans="2:5">
      <c r="B262" s="6" t="s">
        <v>4588</v>
      </c>
      <c r="C262" s="6" t="s">
        <v>4456</v>
      </c>
      <c r="D262" s="75">
        <v>16.75</v>
      </c>
      <c r="E262" s="75">
        <v>5</v>
      </c>
    </row>
    <row r="263" spans="2:5">
      <c r="B263" s="6"/>
      <c r="C263" s="6" t="s">
        <v>4457</v>
      </c>
      <c r="D263" s="75"/>
      <c r="E263" s="75"/>
    </row>
    <row r="264" spans="2:5">
      <c r="B264" s="6" t="s">
        <v>167</v>
      </c>
      <c r="C264" s="6" t="s">
        <v>4454</v>
      </c>
      <c r="D264" s="75">
        <v>18.28</v>
      </c>
      <c r="E264" s="75">
        <v>11.22</v>
      </c>
    </row>
    <row r="265" spans="2:5">
      <c r="B265" s="6"/>
      <c r="C265" s="6" t="s">
        <v>4455</v>
      </c>
      <c r="D265" s="75">
        <v>17.559999999999999</v>
      </c>
      <c r="E265" s="75">
        <v>11.64</v>
      </c>
    </row>
    <row r="266" spans="2:5">
      <c r="B266" s="6" t="s">
        <v>127</v>
      </c>
      <c r="C266" s="6" t="s">
        <v>4454</v>
      </c>
      <c r="D266" s="75">
        <v>18.04</v>
      </c>
      <c r="E266" s="75">
        <v>12.09</v>
      </c>
    </row>
    <row r="267" spans="2:5">
      <c r="B267" s="6"/>
      <c r="C267" s="6" t="s">
        <v>4455</v>
      </c>
      <c r="D267" s="75">
        <v>14.31</v>
      </c>
      <c r="E267" s="6">
        <v>10.07</v>
      </c>
    </row>
  </sheetData>
  <mergeCells count="64">
    <mergeCell ref="B149:B228"/>
    <mergeCell ref="C149:C153"/>
    <mergeCell ref="C154:C159"/>
    <mergeCell ref="C160:C165"/>
    <mergeCell ref="C166:C171"/>
    <mergeCell ref="C172:C176"/>
    <mergeCell ref="C177:C182"/>
    <mergeCell ref="C183:C187"/>
    <mergeCell ref="C188:C193"/>
    <mergeCell ref="C194:C199"/>
    <mergeCell ref="C200:C204"/>
    <mergeCell ref="C205:C210"/>
    <mergeCell ref="C212:C215"/>
    <mergeCell ref="B249:D249"/>
    <mergeCell ref="B7:B52"/>
    <mergeCell ref="B53:B148"/>
    <mergeCell ref="C143:C146"/>
    <mergeCell ref="C109:C114"/>
    <mergeCell ref="C135:C138"/>
    <mergeCell ref="C103:C108"/>
    <mergeCell ref="C148:D148"/>
    <mergeCell ref="C93:C97"/>
    <mergeCell ref="C98:C102"/>
    <mergeCell ref="C30:C34"/>
    <mergeCell ref="C36:C39"/>
    <mergeCell ref="C78:C82"/>
    <mergeCell ref="C88:C92"/>
    <mergeCell ref="C40:C43"/>
    <mergeCell ref="C44:C47"/>
    <mergeCell ref="B3:L3"/>
    <mergeCell ref="B4:B6"/>
    <mergeCell ref="C18:C24"/>
    <mergeCell ref="C7:C11"/>
    <mergeCell ref="C12:C17"/>
    <mergeCell ref="D4:D6"/>
    <mergeCell ref="E4:H4"/>
    <mergeCell ref="I4:L4"/>
    <mergeCell ref="E5:E6"/>
    <mergeCell ref="F5:F6"/>
    <mergeCell ref="G5:G6"/>
    <mergeCell ref="H5:H6"/>
    <mergeCell ref="I5:J5"/>
    <mergeCell ref="K5:L5"/>
    <mergeCell ref="C4:C6"/>
    <mergeCell ref="C25:C29"/>
    <mergeCell ref="C131:C134"/>
    <mergeCell ref="C68:C72"/>
    <mergeCell ref="C73:C77"/>
    <mergeCell ref="C83:C87"/>
    <mergeCell ref="C53:C57"/>
    <mergeCell ref="C58:C62"/>
    <mergeCell ref="C63:C67"/>
    <mergeCell ref="C48:C50"/>
    <mergeCell ref="C115:C120"/>
    <mergeCell ref="C121:C125"/>
    <mergeCell ref="C127:C130"/>
    <mergeCell ref="C248:D248"/>
    <mergeCell ref="C236:C241"/>
    <mergeCell ref="C242:C245"/>
    <mergeCell ref="C139:C142"/>
    <mergeCell ref="C216:C219"/>
    <mergeCell ref="C220:C223"/>
    <mergeCell ref="C224:C227"/>
    <mergeCell ref="C229:D229"/>
  </mergeCells>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4:AB70"/>
  <sheetViews>
    <sheetView topLeftCell="A43" zoomScaleNormal="100" workbookViewId="0">
      <selection activeCell="Q68" sqref="Q68"/>
    </sheetView>
  </sheetViews>
  <sheetFormatPr defaultColWidth="9.109375" defaultRowHeight="13.8"/>
  <cols>
    <col min="1" max="1" width="9.109375" style="1"/>
    <col min="2" max="2" width="13.33203125" style="1" customWidth="1"/>
    <col min="3" max="3" width="31.109375" style="1" customWidth="1"/>
    <col min="4" max="4" width="7.5546875" style="1" customWidth="1"/>
    <col min="5" max="5" width="8.109375" style="1" customWidth="1"/>
    <col min="6" max="6" width="7.88671875" style="1" customWidth="1"/>
    <col min="7" max="7" width="6" style="1" customWidth="1"/>
    <col min="8" max="8" width="7.5546875" style="1" customWidth="1"/>
    <col min="9" max="9" width="8.109375" style="1" customWidth="1"/>
    <col min="10" max="10" width="5.88671875" style="1" customWidth="1"/>
    <col min="11" max="11" width="6.109375" style="1" customWidth="1"/>
    <col min="12" max="12" width="6" style="1" customWidth="1"/>
    <col min="13" max="13" width="7.109375" style="1" customWidth="1"/>
    <col min="14" max="14" width="6.33203125" style="1" customWidth="1"/>
    <col min="15" max="15" width="6.5546875" style="1" customWidth="1"/>
    <col min="16" max="17" width="6.6640625" style="1" customWidth="1"/>
    <col min="18" max="18" width="6.88671875" style="1" customWidth="1"/>
    <col min="19" max="19" width="7.109375" style="1" customWidth="1"/>
    <col min="20" max="20" width="7.6640625" style="1" customWidth="1"/>
    <col min="21" max="21" width="8.109375" style="1" customWidth="1"/>
    <col min="22" max="25" width="9.109375" style="1"/>
    <col min="26" max="26" width="13.88671875" style="1" bestFit="1" customWidth="1"/>
    <col min="27" max="27" width="13.44140625" style="1" bestFit="1" customWidth="1"/>
    <col min="28" max="16384" width="9.109375" style="1"/>
  </cols>
  <sheetData>
    <row r="4" spans="2:28" ht="48.75" customHeight="1">
      <c r="C4" s="1290" t="s">
        <v>5081</v>
      </c>
      <c r="D4" s="1290"/>
      <c r="E4" s="1290"/>
      <c r="F4" s="1290"/>
      <c r="G4" s="1290"/>
      <c r="H4" s="1290"/>
      <c r="I4" s="1290"/>
      <c r="J4" s="1290"/>
      <c r="K4" s="1290"/>
      <c r="L4" s="1290"/>
      <c r="M4" s="1290"/>
      <c r="N4" s="1290"/>
      <c r="O4" s="1290"/>
      <c r="P4" s="1290"/>
      <c r="Q4" s="1290"/>
      <c r="R4" s="1290"/>
      <c r="S4" s="1290"/>
      <c r="T4" s="1290"/>
      <c r="U4" s="1290"/>
    </row>
    <row r="5" spans="2:28" ht="32.25" customHeight="1">
      <c r="B5" s="1390" t="s">
        <v>0</v>
      </c>
      <c r="C5" s="1394" t="s">
        <v>69</v>
      </c>
      <c r="D5" s="1243" t="s">
        <v>151</v>
      </c>
      <c r="E5" s="1243"/>
      <c r="F5" s="1243"/>
      <c r="G5" s="1243" t="s">
        <v>152</v>
      </c>
      <c r="H5" s="1243"/>
      <c r="I5" s="1243"/>
      <c r="J5" s="1243" t="s">
        <v>153</v>
      </c>
      <c r="K5" s="1243"/>
      <c r="L5" s="1243"/>
      <c r="M5" s="1243" t="s">
        <v>154</v>
      </c>
      <c r="N5" s="1243"/>
      <c r="O5" s="1243"/>
      <c r="P5" s="1243" t="s">
        <v>162</v>
      </c>
      <c r="Q5" s="1243"/>
      <c r="R5" s="1243"/>
      <c r="S5" s="1243" t="s">
        <v>42</v>
      </c>
      <c r="T5" s="1243"/>
      <c r="U5" s="1243"/>
    </row>
    <row r="6" spans="2:28">
      <c r="B6" s="1390"/>
      <c r="C6" s="1395"/>
      <c r="D6" s="14" t="s">
        <v>151</v>
      </c>
      <c r="E6" s="14" t="s">
        <v>163</v>
      </c>
      <c r="F6" s="14" t="s">
        <v>164</v>
      </c>
      <c r="G6" s="14" t="s">
        <v>151</v>
      </c>
      <c r="H6" s="14" t="s">
        <v>163</v>
      </c>
      <c r="I6" s="14" t="s">
        <v>164</v>
      </c>
      <c r="J6" s="14" t="s">
        <v>151</v>
      </c>
      <c r="K6" s="14" t="s">
        <v>163</v>
      </c>
      <c r="L6" s="14" t="s">
        <v>164</v>
      </c>
      <c r="M6" s="14" t="s">
        <v>151</v>
      </c>
      <c r="N6" s="14" t="s">
        <v>163</v>
      </c>
      <c r="O6" s="14" t="s">
        <v>164</v>
      </c>
      <c r="P6" s="14" t="s">
        <v>151</v>
      </c>
      <c r="Q6" s="14" t="s">
        <v>163</v>
      </c>
      <c r="R6" s="14" t="s">
        <v>7</v>
      </c>
      <c r="S6" s="14" t="s">
        <v>151</v>
      </c>
      <c r="T6" s="14" t="s">
        <v>163</v>
      </c>
      <c r="U6" s="14" t="s">
        <v>340</v>
      </c>
      <c r="W6" s="388"/>
      <c r="X6" s="388"/>
      <c r="Y6" s="389" t="s">
        <v>151</v>
      </c>
      <c r="Z6" s="389" t="s">
        <v>163</v>
      </c>
      <c r="AA6" s="389" t="s">
        <v>340</v>
      </c>
    </row>
    <row r="7" spans="2:28" ht="31.5" customHeight="1">
      <c r="B7" s="1330" t="s">
        <v>71</v>
      </c>
      <c r="C7" s="16" t="s">
        <v>155</v>
      </c>
      <c r="D7" s="51">
        <v>16</v>
      </c>
      <c r="E7" s="51">
        <v>4</v>
      </c>
      <c r="F7" s="51">
        <v>10</v>
      </c>
      <c r="G7" s="51">
        <v>16</v>
      </c>
      <c r="H7" s="51">
        <v>9</v>
      </c>
      <c r="I7" s="51">
        <v>7</v>
      </c>
      <c r="J7" s="51">
        <v>12</v>
      </c>
      <c r="K7" s="51">
        <v>0</v>
      </c>
      <c r="L7" s="51">
        <v>11</v>
      </c>
      <c r="M7" s="51"/>
      <c r="N7" s="51"/>
      <c r="O7" s="51"/>
      <c r="P7" s="51">
        <v>1</v>
      </c>
      <c r="Q7" s="141">
        <v>0</v>
      </c>
      <c r="R7" s="51">
        <v>0</v>
      </c>
      <c r="S7" s="51">
        <f>D7+G7+J7+M7+P7</f>
        <v>45</v>
      </c>
      <c r="T7" s="51">
        <f t="shared" ref="T7:U8" si="0">E7+H7+K7+Q7</f>
        <v>13</v>
      </c>
      <c r="U7" s="51">
        <f t="shared" si="0"/>
        <v>28</v>
      </c>
      <c r="W7" s="390" t="s">
        <v>166</v>
      </c>
      <c r="X7" s="390" t="s">
        <v>4456</v>
      </c>
      <c r="Y7" s="583">
        <v>233</v>
      </c>
      <c r="Z7" s="583">
        <v>71</v>
      </c>
      <c r="AA7" s="583">
        <v>135</v>
      </c>
    </row>
    <row r="8" spans="2:28" ht="17.25" customHeight="1">
      <c r="B8" s="1331"/>
      <c r="C8" s="16" t="s">
        <v>10</v>
      </c>
      <c r="D8" s="51">
        <v>35</v>
      </c>
      <c r="E8" s="51">
        <v>15</v>
      </c>
      <c r="F8" s="51">
        <v>14</v>
      </c>
      <c r="G8" s="51">
        <v>27</v>
      </c>
      <c r="H8" s="51">
        <v>15</v>
      </c>
      <c r="I8" s="51">
        <v>10</v>
      </c>
      <c r="J8" s="51">
        <v>32</v>
      </c>
      <c r="K8" s="51">
        <v>18</v>
      </c>
      <c r="L8" s="51">
        <v>12</v>
      </c>
      <c r="M8" s="51">
        <v>12</v>
      </c>
      <c r="N8" s="51">
        <v>2</v>
      </c>
      <c r="O8" s="51">
        <v>10</v>
      </c>
      <c r="P8" s="51">
        <v>4</v>
      </c>
      <c r="Q8" s="141">
        <v>3</v>
      </c>
      <c r="R8" s="51">
        <v>1</v>
      </c>
      <c r="S8" s="51">
        <f>D8+G8+J8+M8+P8</f>
        <v>110</v>
      </c>
      <c r="T8" s="51">
        <f t="shared" si="0"/>
        <v>51</v>
      </c>
      <c r="U8" s="51">
        <f t="shared" si="0"/>
        <v>37</v>
      </c>
      <c r="W8" s="390"/>
      <c r="X8" s="390" t="s">
        <v>4457</v>
      </c>
      <c r="Y8" s="584">
        <v>52</v>
      </c>
      <c r="Z8" s="584">
        <v>12</v>
      </c>
      <c r="AA8" s="585">
        <v>31</v>
      </c>
    </row>
    <row r="9" spans="2:28" ht="15" customHeight="1">
      <c r="B9" s="1331"/>
      <c r="C9" s="16" t="s">
        <v>8</v>
      </c>
      <c r="D9" s="51">
        <v>20</v>
      </c>
      <c r="E9" s="51">
        <v>3</v>
      </c>
      <c r="F9" s="51">
        <v>16</v>
      </c>
      <c r="G9" s="51">
        <v>20</v>
      </c>
      <c r="H9" s="51">
        <v>5</v>
      </c>
      <c r="I9" s="51">
        <v>14</v>
      </c>
      <c r="J9" s="51">
        <v>24</v>
      </c>
      <c r="K9" s="51">
        <v>3</v>
      </c>
      <c r="L9" s="51">
        <v>20</v>
      </c>
      <c r="M9" s="51"/>
      <c r="N9" s="51"/>
      <c r="O9" s="51"/>
      <c r="P9" s="51">
        <v>4</v>
      </c>
      <c r="Q9" s="51">
        <v>3</v>
      </c>
      <c r="R9" s="51">
        <v>1</v>
      </c>
      <c r="S9" s="51">
        <f t="shared" ref="S9:U10" si="1">D9+G9+J9+P9</f>
        <v>68</v>
      </c>
      <c r="T9" s="51">
        <f t="shared" si="1"/>
        <v>14</v>
      </c>
      <c r="U9" s="51">
        <f t="shared" si="1"/>
        <v>51</v>
      </c>
      <c r="W9" s="390" t="s">
        <v>4458</v>
      </c>
      <c r="X9" s="390" t="s">
        <v>4456</v>
      </c>
      <c r="Y9" s="584">
        <v>627</v>
      </c>
      <c r="Z9" s="584">
        <v>127</v>
      </c>
      <c r="AA9" s="585">
        <v>472</v>
      </c>
    </row>
    <row r="10" spans="2:28" ht="15" customHeight="1">
      <c r="B10" s="1331"/>
      <c r="C10" s="16" t="s">
        <v>44</v>
      </c>
      <c r="D10" s="108">
        <v>10</v>
      </c>
      <c r="E10" s="108">
        <v>3</v>
      </c>
      <c r="F10" s="108">
        <v>5</v>
      </c>
      <c r="G10" s="108">
        <v>1</v>
      </c>
      <c r="H10" s="108">
        <v>0</v>
      </c>
      <c r="I10" s="108">
        <v>1</v>
      </c>
      <c r="J10" s="108">
        <v>6</v>
      </c>
      <c r="K10" s="108">
        <v>0</v>
      </c>
      <c r="L10" s="108">
        <v>6</v>
      </c>
      <c r="M10" s="108"/>
      <c r="N10" s="108"/>
      <c r="O10" s="108"/>
      <c r="P10" s="108">
        <v>0</v>
      </c>
      <c r="Q10" s="108">
        <v>0</v>
      </c>
      <c r="R10" s="108">
        <v>0</v>
      </c>
      <c r="S10" s="108">
        <f t="shared" si="1"/>
        <v>17</v>
      </c>
      <c r="T10" s="108">
        <f t="shared" si="1"/>
        <v>3</v>
      </c>
      <c r="U10" s="108">
        <f t="shared" si="1"/>
        <v>12</v>
      </c>
      <c r="W10" s="390"/>
      <c r="X10" s="390" t="s">
        <v>4457</v>
      </c>
      <c r="Y10" s="586">
        <v>196</v>
      </c>
      <c r="Z10" s="584">
        <v>15</v>
      </c>
      <c r="AA10" s="586">
        <v>161</v>
      </c>
    </row>
    <row r="11" spans="2:28" ht="15" customHeight="1">
      <c r="B11" s="1331"/>
      <c r="C11" s="256" t="s">
        <v>4419</v>
      </c>
      <c r="D11" s="51">
        <v>15</v>
      </c>
      <c r="E11" s="51">
        <v>1</v>
      </c>
      <c r="F11" s="51">
        <v>14</v>
      </c>
      <c r="G11" s="51">
        <v>9</v>
      </c>
      <c r="H11" s="51">
        <v>1</v>
      </c>
      <c r="I11" s="51">
        <v>8</v>
      </c>
      <c r="J11" s="51">
        <v>14</v>
      </c>
      <c r="K11" s="51">
        <v>1</v>
      </c>
      <c r="L11" s="51">
        <v>13</v>
      </c>
      <c r="M11" s="51"/>
      <c r="N11" s="51"/>
      <c r="O11" s="51"/>
      <c r="P11" s="51">
        <v>1</v>
      </c>
      <c r="Q11" s="51">
        <v>0</v>
      </c>
      <c r="R11" s="51">
        <v>0</v>
      </c>
      <c r="S11" s="51">
        <f>D11+G11+J11</f>
        <v>38</v>
      </c>
      <c r="T11" s="51">
        <f>E11+H11+K11+Q11</f>
        <v>3</v>
      </c>
      <c r="U11" s="51">
        <f>F11+I11+L11+R11</f>
        <v>35</v>
      </c>
      <c r="W11" s="390" t="s">
        <v>4459</v>
      </c>
      <c r="X11" s="390" t="s">
        <v>4454</v>
      </c>
      <c r="Y11" s="584">
        <v>870</v>
      </c>
      <c r="Z11" s="584">
        <v>714</v>
      </c>
      <c r="AA11" s="585">
        <v>522</v>
      </c>
      <c r="AB11" s="74"/>
    </row>
    <row r="12" spans="2:28" ht="15" customHeight="1">
      <c r="B12" s="1331"/>
      <c r="C12" s="25" t="s">
        <v>302</v>
      </c>
      <c r="D12" s="56">
        <f>SUM(D8:D11)</f>
        <v>80</v>
      </c>
      <c r="E12" s="56">
        <f t="shared" ref="E12:U12" si="2">SUM(E8:E11)</f>
        <v>22</v>
      </c>
      <c r="F12" s="56">
        <f t="shared" si="2"/>
        <v>49</v>
      </c>
      <c r="G12" s="56">
        <f t="shared" si="2"/>
        <v>57</v>
      </c>
      <c r="H12" s="56">
        <f t="shared" si="2"/>
        <v>21</v>
      </c>
      <c r="I12" s="56">
        <f t="shared" si="2"/>
        <v>33</v>
      </c>
      <c r="J12" s="56">
        <f t="shared" si="2"/>
        <v>76</v>
      </c>
      <c r="K12" s="56">
        <f t="shared" si="2"/>
        <v>22</v>
      </c>
      <c r="L12" s="56">
        <f t="shared" si="2"/>
        <v>51</v>
      </c>
      <c r="M12" s="56">
        <f t="shared" si="2"/>
        <v>12</v>
      </c>
      <c r="N12" s="56">
        <f t="shared" si="2"/>
        <v>2</v>
      </c>
      <c r="O12" s="56">
        <f t="shared" si="2"/>
        <v>10</v>
      </c>
      <c r="P12" s="56">
        <f t="shared" si="2"/>
        <v>9</v>
      </c>
      <c r="Q12" s="56">
        <f t="shared" si="2"/>
        <v>6</v>
      </c>
      <c r="R12" s="56">
        <f t="shared" si="2"/>
        <v>2</v>
      </c>
      <c r="S12" s="852">
        <f t="shared" si="2"/>
        <v>233</v>
      </c>
      <c r="T12" s="852">
        <f t="shared" si="2"/>
        <v>71</v>
      </c>
      <c r="U12" s="852">
        <f t="shared" si="2"/>
        <v>135</v>
      </c>
      <c r="W12" s="390"/>
      <c r="X12" s="390" t="s">
        <v>4455</v>
      </c>
      <c r="Y12" s="584">
        <v>96</v>
      </c>
      <c r="Z12" s="584">
        <v>76</v>
      </c>
      <c r="AA12" s="585">
        <v>66</v>
      </c>
    </row>
    <row r="13" spans="2:28" ht="15" customHeight="1">
      <c r="B13" s="1331"/>
      <c r="C13" s="54" t="s">
        <v>296</v>
      </c>
      <c r="D13" s="117">
        <v>10</v>
      </c>
      <c r="E13" s="117">
        <v>1</v>
      </c>
      <c r="F13" s="117">
        <v>6</v>
      </c>
      <c r="G13" s="117">
        <v>2</v>
      </c>
      <c r="H13" s="117">
        <v>2</v>
      </c>
      <c r="I13" s="117">
        <v>0</v>
      </c>
      <c r="J13" s="117"/>
      <c r="K13" s="117"/>
      <c r="L13" s="117"/>
      <c r="M13" s="117"/>
      <c r="N13" s="117"/>
      <c r="O13" s="117"/>
      <c r="P13" s="117">
        <v>2</v>
      </c>
      <c r="Q13" s="117">
        <v>0</v>
      </c>
      <c r="R13" s="117">
        <v>2</v>
      </c>
      <c r="S13" s="51">
        <f>D13+G13+J13+M13+P13</f>
        <v>14</v>
      </c>
      <c r="T13" s="51">
        <f t="shared" ref="T13:U13" si="3">E13+H13+K13+Q13</f>
        <v>3</v>
      </c>
      <c r="U13" s="51">
        <f t="shared" si="3"/>
        <v>8</v>
      </c>
      <c r="W13" s="74"/>
      <c r="X13" s="74"/>
      <c r="Y13" s="74"/>
    </row>
    <row r="14" spans="2:28" ht="15" customHeight="1">
      <c r="B14" s="1331"/>
      <c r="C14" s="54" t="s">
        <v>4556</v>
      </c>
      <c r="D14" s="117">
        <v>11</v>
      </c>
      <c r="E14" s="117">
        <v>0</v>
      </c>
      <c r="F14" s="117">
        <v>10</v>
      </c>
      <c r="G14" s="117"/>
      <c r="H14" s="117"/>
      <c r="I14" s="117"/>
      <c r="J14" s="117"/>
      <c r="K14" s="117"/>
      <c r="L14" s="117"/>
      <c r="M14" s="117"/>
      <c r="N14" s="117"/>
      <c r="O14" s="117"/>
      <c r="P14" s="117">
        <v>1</v>
      </c>
      <c r="Q14" s="117">
        <v>0</v>
      </c>
      <c r="R14" s="117">
        <v>1</v>
      </c>
      <c r="S14" s="51">
        <f>D14+G14+J14+M14+P14</f>
        <v>12</v>
      </c>
      <c r="T14" s="51">
        <f>E14+H14+K14+Q14</f>
        <v>0</v>
      </c>
      <c r="U14" s="51">
        <f>F14+I14+L14+R14</f>
        <v>11</v>
      </c>
      <c r="W14" s="74"/>
      <c r="X14" s="74"/>
      <c r="Y14" s="74"/>
    </row>
    <row r="15" spans="2:28" s="5" customFormat="1" ht="16.5" customHeight="1">
      <c r="B15" s="1331"/>
      <c r="C15" s="54" t="s">
        <v>297</v>
      </c>
      <c r="D15" s="117">
        <v>13</v>
      </c>
      <c r="E15" s="159">
        <v>5</v>
      </c>
      <c r="F15" s="159">
        <v>4</v>
      </c>
      <c r="G15" s="117">
        <v>4</v>
      </c>
      <c r="H15" s="159">
        <v>2</v>
      </c>
      <c r="I15" s="117">
        <v>2</v>
      </c>
      <c r="J15" s="117"/>
      <c r="K15" s="159"/>
      <c r="L15" s="159"/>
      <c r="M15" s="117"/>
      <c r="N15" s="159"/>
      <c r="O15" s="159"/>
      <c r="P15" s="117">
        <v>2</v>
      </c>
      <c r="Q15" s="159">
        <v>1</v>
      </c>
      <c r="R15" s="159">
        <v>1</v>
      </c>
      <c r="S15" s="51">
        <f t="shared" ref="S15:U16" si="4">D15+G15+J15+P15</f>
        <v>19</v>
      </c>
      <c r="T15" s="51">
        <f t="shared" si="4"/>
        <v>8</v>
      </c>
      <c r="U15" s="51">
        <f t="shared" si="4"/>
        <v>7</v>
      </c>
    </row>
    <row r="16" spans="2:28" s="5" customFormat="1" ht="16.5" customHeight="1">
      <c r="B16" s="1331"/>
      <c r="C16" s="54" t="s">
        <v>917</v>
      </c>
      <c r="D16" s="117">
        <v>5</v>
      </c>
      <c r="E16" s="159">
        <v>1</v>
      </c>
      <c r="F16" s="159">
        <v>3</v>
      </c>
      <c r="G16" s="117">
        <v>1</v>
      </c>
      <c r="H16" s="159">
        <v>0</v>
      </c>
      <c r="I16" s="159">
        <v>1</v>
      </c>
      <c r="J16" s="117"/>
      <c r="K16" s="159"/>
      <c r="L16" s="159"/>
      <c r="M16" s="117"/>
      <c r="N16" s="159"/>
      <c r="O16" s="159"/>
      <c r="P16" s="117">
        <v>1</v>
      </c>
      <c r="Q16" s="159">
        <v>0</v>
      </c>
      <c r="R16" s="159">
        <v>1</v>
      </c>
      <c r="S16" s="51">
        <f t="shared" si="4"/>
        <v>7</v>
      </c>
      <c r="T16" s="51">
        <f t="shared" si="4"/>
        <v>1</v>
      </c>
      <c r="U16" s="51">
        <f t="shared" si="4"/>
        <v>5</v>
      </c>
    </row>
    <row r="17" spans="2:25">
      <c r="B17" s="1332"/>
      <c r="C17" s="88" t="s">
        <v>222</v>
      </c>
      <c r="D17" s="852">
        <f>SUM(D13:D16)</f>
        <v>39</v>
      </c>
      <c r="E17" s="852">
        <f t="shared" ref="E17:U17" si="5">SUM(E13:E16)</f>
        <v>7</v>
      </c>
      <c r="F17" s="852">
        <f t="shared" si="5"/>
        <v>23</v>
      </c>
      <c r="G17" s="852">
        <f t="shared" si="5"/>
        <v>7</v>
      </c>
      <c r="H17" s="852">
        <f t="shared" si="5"/>
        <v>4</v>
      </c>
      <c r="I17" s="852">
        <f t="shared" si="5"/>
        <v>3</v>
      </c>
      <c r="J17" s="852">
        <f t="shared" si="5"/>
        <v>0</v>
      </c>
      <c r="K17" s="852">
        <f t="shared" si="5"/>
        <v>0</v>
      </c>
      <c r="L17" s="852">
        <f t="shared" si="5"/>
        <v>0</v>
      </c>
      <c r="M17" s="852">
        <f t="shared" si="5"/>
        <v>0</v>
      </c>
      <c r="N17" s="852">
        <f t="shared" si="5"/>
        <v>0</v>
      </c>
      <c r="O17" s="852">
        <f t="shared" si="5"/>
        <v>0</v>
      </c>
      <c r="P17" s="852">
        <f t="shared" si="5"/>
        <v>6</v>
      </c>
      <c r="Q17" s="852">
        <f t="shared" si="5"/>
        <v>1</v>
      </c>
      <c r="R17" s="852">
        <f t="shared" si="5"/>
        <v>5</v>
      </c>
      <c r="S17" s="852">
        <f t="shared" si="5"/>
        <v>52</v>
      </c>
      <c r="T17" s="852">
        <f t="shared" si="5"/>
        <v>12</v>
      </c>
      <c r="U17" s="852">
        <f t="shared" si="5"/>
        <v>31</v>
      </c>
    </row>
    <row r="18" spans="2:25" ht="15" customHeight="1">
      <c r="B18" s="1391" t="s">
        <v>221</v>
      </c>
      <c r="C18" s="973" t="s">
        <v>13</v>
      </c>
      <c r="D18" s="885">
        <v>20</v>
      </c>
      <c r="E18" s="885">
        <v>4</v>
      </c>
      <c r="F18" s="885">
        <v>14</v>
      </c>
      <c r="G18" s="885">
        <v>12</v>
      </c>
      <c r="H18" s="885">
        <v>2</v>
      </c>
      <c r="I18" s="885">
        <v>9</v>
      </c>
      <c r="J18" s="885">
        <v>18</v>
      </c>
      <c r="K18" s="885">
        <v>3</v>
      </c>
      <c r="L18" s="885">
        <v>15</v>
      </c>
      <c r="M18" s="1039"/>
      <c r="N18" s="1039"/>
      <c r="O18" s="1039"/>
      <c r="P18" s="885">
        <v>1</v>
      </c>
      <c r="Q18" s="885">
        <v>0</v>
      </c>
      <c r="R18" s="885">
        <v>0</v>
      </c>
      <c r="S18" s="885">
        <f t="shared" ref="S18:S31" si="6">SUMIF($C$6:$Q$6,$R$6,D18:R18)</f>
        <v>0</v>
      </c>
      <c r="T18" s="885">
        <f t="shared" ref="T18:T31" si="7">SUMIF($D$6:$R$6,$S$6,E18:S18)</f>
        <v>9</v>
      </c>
      <c r="U18" s="885">
        <f t="shared" ref="U18:U31" si="8">SUMIF($E$6:$S$6,MID($T$6,1,2),F18:T18)+R18</f>
        <v>38</v>
      </c>
    </row>
    <row r="19" spans="2:25" ht="14.4">
      <c r="B19" s="1392"/>
      <c r="C19" s="1034" t="s">
        <v>11</v>
      </c>
      <c r="D19" s="1036">
        <v>48</v>
      </c>
      <c r="E19" s="1036">
        <v>12</v>
      </c>
      <c r="F19" s="1036">
        <v>32</v>
      </c>
      <c r="G19" s="1036">
        <v>18</v>
      </c>
      <c r="H19" s="1036">
        <v>1</v>
      </c>
      <c r="I19" s="1036">
        <v>17</v>
      </c>
      <c r="J19" s="1036">
        <v>11</v>
      </c>
      <c r="K19" s="1036">
        <v>1</v>
      </c>
      <c r="L19" s="1036">
        <v>10</v>
      </c>
      <c r="M19" s="1039"/>
      <c r="N19" s="1039"/>
      <c r="O19" s="1039"/>
      <c r="P19" s="1036">
        <v>1</v>
      </c>
      <c r="Q19" s="1036">
        <v>0</v>
      </c>
      <c r="R19" s="1036">
        <v>0</v>
      </c>
      <c r="S19" s="885">
        <f t="shared" si="6"/>
        <v>0</v>
      </c>
      <c r="T19" s="885">
        <f t="shared" si="7"/>
        <v>14</v>
      </c>
      <c r="U19" s="885">
        <f t="shared" si="8"/>
        <v>59</v>
      </c>
    </row>
    <row r="20" spans="2:25" ht="14.4">
      <c r="B20" s="1392"/>
      <c r="C20" s="1034" t="s">
        <v>12</v>
      </c>
      <c r="D20" s="1040"/>
      <c r="E20" s="1040"/>
      <c r="F20" s="1040"/>
      <c r="G20" s="1036">
        <v>11</v>
      </c>
      <c r="H20" s="1036">
        <v>2</v>
      </c>
      <c r="I20" s="1036">
        <v>9</v>
      </c>
      <c r="J20" s="1036">
        <v>9</v>
      </c>
      <c r="K20" s="1036">
        <v>0</v>
      </c>
      <c r="L20" s="1036">
        <v>9</v>
      </c>
      <c r="M20" s="1039"/>
      <c r="N20" s="1039"/>
      <c r="O20" s="1039"/>
      <c r="P20" s="1036">
        <v>1</v>
      </c>
      <c r="Q20" s="1036">
        <v>1</v>
      </c>
      <c r="R20" s="1036">
        <v>0</v>
      </c>
      <c r="S20" s="885">
        <f t="shared" si="6"/>
        <v>0</v>
      </c>
      <c r="T20" s="885">
        <f t="shared" si="7"/>
        <v>3</v>
      </c>
      <c r="U20" s="885">
        <f t="shared" si="8"/>
        <v>18</v>
      </c>
    </row>
    <row r="21" spans="2:25" ht="14.4">
      <c r="B21" s="1392"/>
      <c r="C21" s="973" t="s">
        <v>82</v>
      </c>
      <c r="D21" s="1036">
        <v>23</v>
      </c>
      <c r="E21" s="1036">
        <v>6</v>
      </c>
      <c r="F21" s="1036">
        <v>15</v>
      </c>
      <c r="G21" s="1036">
        <v>10</v>
      </c>
      <c r="H21" s="1036">
        <v>4</v>
      </c>
      <c r="I21" s="1036">
        <v>5</v>
      </c>
      <c r="J21" s="1036">
        <v>19</v>
      </c>
      <c r="K21" s="1036">
        <v>0</v>
      </c>
      <c r="L21" s="1036">
        <v>18</v>
      </c>
      <c r="M21" s="1039"/>
      <c r="N21" s="1039"/>
      <c r="O21" s="1039"/>
      <c r="P21" s="1036">
        <v>2</v>
      </c>
      <c r="Q21" s="1036">
        <v>0</v>
      </c>
      <c r="R21" s="1036">
        <v>1</v>
      </c>
      <c r="S21" s="885">
        <f t="shared" si="6"/>
        <v>0</v>
      </c>
      <c r="T21" s="885">
        <f t="shared" si="7"/>
        <v>10</v>
      </c>
      <c r="U21" s="885">
        <f t="shared" si="8"/>
        <v>40</v>
      </c>
    </row>
    <row r="22" spans="2:25" ht="14.4">
      <c r="B22" s="1392"/>
      <c r="C22" s="973" t="s">
        <v>140</v>
      </c>
      <c r="D22" s="1036">
        <v>24</v>
      </c>
      <c r="E22" s="1036">
        <v>5</v>
      </c>
      <c r="F22" s="1036">
        <v>14</v>
      </c>
      <c r="G22" s="1036">
        <v>23</v>
      </c>
      <c r="H22" s="1036">
        <v>9</v>
      </c>
      <c r="I22" s="1036">
        <v>12</v>
      </c>
      <c r="J22" s="1036">
        <v>19</v>
      </c>
      <c r="K22" s="1036">
        <v>5</v>
      </c>
      <c r="L22" s="1036">
        <v>13</v>
      </c>
      <c r="M22" s="1039"/>
      <c r="N22" s="1039"/>
      <c r="O22" s="1039"/>
      <c r="P22" s="1036">
        <v>5</v>
      </c>
      <c r="Q22" s="1036">
        <v>1</v>
      </c>
      <c r="R22" s="1036">
        <v>1</v>
      </c>
      <c r="S22" s="885">
        <f t="shared" si="6"/>
        <v>0</v>
      </c>
      <c r="T22" s="885">
        <f t="shared" si="7"/>
        <v>20</v>
      </c>
      <c r="U22" s="885">
        <f t="shared" si="8"/>
        <v>41</v>
      </c>
    </row>
    <row r="23" spans="2:25">
      <c r="B23" s="1392"/>
      <c r="C23" s="973" t="s">
        <v>72</v>
      </c>
      <c r="D23" s="974">
        <v>22</v>
      </c>
      <c r="E23" s="974">
        <v>1</v>
      </c>
      <c r="F23" s="974">
        <v>19</v>
      </c>
      <c r="G23" s="974">
        <v>7</v>
      </c>
      <c r="H23" s="974">
        <v>1</v>
      </c>
      <c r="I23" s="974">
        <v>6</v>
      </c>
      <c r="J23" s="974">
        <v>19</v>
      </c>
      <c r="K23" s="974">
        <v>2</v>
      </c>
      <c r="L23" s="974">
        <v>17</v>
      </c>
      <c r="M23" s="1041"/>
      <c r="N23" s="1041"/>
      <c r="O23" s="1041"/>
      <c r="P23" s="974">
        <v>2</v>
      </c>
      <c r="Q23" s="974">
        <v>2</v>
      </c>
      <c r="R23" s="974">
        <v>0</v>
      </c>
      <c r="S23" s="885">
        <f t="shared" si="6"/>
        <v>0</v>
      </c>
      <c r="T23" s="885">
        <f t="shared" si="7"/>
        <v>6</v>
      </c>
      <c r="U23" s="885">
        <f t="shared" si="8"/>
        <v>42</v>
      </c>
    </row>
    <row r="24" spans="2:25">
      <c r="B24" s="1392"/>
      <c r="C24" s="973" t="s">
        <v>15</v>
      </c>
      <c r="D24" s="974">
        <v>13</v>
      </c>
      <c r="E24" s="974">
        <v>1</v>
      </c>
      <c r="F24" s="974">
        <v>10</v>
      </c>
      <c r="G24" s="974">
        <v>5</v>
      </c>
      <c r="H24" s="974">
        <v>2</v>
      </c>
      <c r="I24" s="974">
        <v>3</v>
      </c>
      <c r="J24" s="974">
        <v>6</v>
      </c>
      <c r="K24" s="974">
        <v>0</v>
      </c>
      <c r="L24" s="974">
        <v>6</v>
      </c>
      <c r="M24" s="1041"/>
      <c r="N24" s="1041"/>
      <c r="O24" s="1041"/>
      <c r="P24" s="974">
        <v>6</v>
      </c>
      <c r="Q24" s="974">
        <v>1</v>
      </c>
      <c r="R24" s="974">
        <v>3</v>
      </c>
      <c r="S24" s="885">
        <f t="shared" si="6"/>
        <v>0</v>
      </c>
      <c r="T24" s="885">
        <f t="shared" si="7"/>
        <v>4</v>
      </c>
      <c r="U24" s="885">
        <f t="shared" si="8"/>
        <v>25</v>
      </c>
    </row>
    <row r="25" spans="2:25">
      <c r="B25" s="1392"/>
      <c r="C25" s="975" t="s">
        <v>190</v>
      </c>
      <c r="D25" s="974">
        <v>10</v>
      </c>
      <c r="E25" s="974">
        <v>0</v>
      </c>
      <c r="F25" s="886">
        <v>7</v>
      </c>
      <c r="G25" s="974">
        <v>6</v>
      </c>
      <c r="H25" s="974">
        <v>0</v>
      </c>
      <c r="I25" s="974">
        <v>6</v>
      </c>
      <c r="J25" s="974">
        <v>8</v>
      </c>
      <c r="K25" s="974">
        <v>1</v>
      </c>
      <c r="L25" s="974">
        <v>7</v>
      </c>
      <c r="M25" s="1041"/>
      <c r="N25" s="1042"/>
      <c r="O25" s="1042"/>
      <c r="P25" s="974">
        <v>3</v>
      </c>
      <c r="Q25" s="974">
        <v>0</v>
      </c>
      <c r="R25" s="974">
        <v>2</v>
      </c>
      <c r="S25" s="885">
        <f t="shared" si="6"/>
        <v>0</v>
      </c>
      <c r="T25" s="885">
        <f t="shared" si="7"/>
        <v>1</v>
      </c>
      <c r="U25" s="885">
        <f t="shared" si="8"/>
        <v>24</v>
      </c>
    </row>
    <row r="26" spans="2:25" ht="14.4">
      <c r="B26" s="1392"/>
      <c r="C26" s="973" t="s">
        <v>80</v>
      </c>
      <c r="D26" s="885">
        <v>13</v>
      </c>
      <c r="E26" s="885">
        <v>3</v>
      </c>
      <c r="F26" s="885">
        <v>6</v>
      </c>
      <c r="G26" s="885">
        <v>9</v>
      </c>
      <c r="H26" s="885">
        <v>2</v>
      </c>
      <c r="I26" s="885">
        <v>6</v>
      </c>
      <c r="J26" s="885">
        <v>8</v>
      </c>
      <c r="K26" s="885">
        <v>3</v>
      </c>
      <c r="L26" s="885">
        <v>4</v>
      </c>
      <c r="M26" s="1039"/>
      <c r="N26" s="1043"/>
      <c r="O26" s="1043"/>
      <c r="P26" s="885">
        <v>4</v>
      </c>
      <c r="Q26" s="885">
        <v>0</v>
      </c>
      <c r="R26" s="885">
        <v>4</v>
      </c>
      <c r="S26" s="885">
        <f t="shared" si="6"/>
        <v>0</v>
      </c>
      <c r="T26" s="885">
        <f t="shared" si="7"/>
        <v>8</v>
      </c>
      <c r="U26" s="885">
        <f t="shared" si="8"/>
        <v>24</v>
      </c>
    </row>
    <row r="27" spans="2:25" ht="14.4">
      <c r="B27" s="1392"/>
      <c r="C27" s="973" t="s">
        <v>81</v>
      </c>
      <c r="D27" s="1036">
        <v>18</v>
      </c>
      <c r="E27" s="885">
        <v>4</v>
      </c>
      <c r="F27" s="1036">
        <v>12</v>
      </c>
      <c r="G27" s="1036">
        <v>12</v>
      </c>
      <c r="H27" s="1036">
        <v>3</v>
      </c>
      <c r="I27" s="1036">
        <v>9</v>
      </c>
      <c r="J27" s="1036">
        <v>10</v>
      </c>
      <c r="K27" s="1036">
        <v>3</v>
      </c>
      <c r="L27" s="1036">
        <v>6</v>
      </c>
      <c r="M27" s="1039"/>
      <c r="N27" s="1039"/>
      <c r="O27" s="1039"/>
      <c r="P27" s="1036">
        <v>2</v>
      </c>
      <c r="Q27" s="1036">
        <v>1</v>
      </c>
      <c r="R27" s="1036">
        <v>1</v>
      </c>
      <c r="S27" s="885">
        <f t="shared" si="6"/>
        <v>0</v>
      </c>
      <c r="T27" s="885">
        <f t="shared" si="7"/>
        <v>11</v>
      </c>
      <c r="U27" s="885">
        <f t="shared" si="8"/>
        <v>29</v>
      </c>
    </row>
    <row r="28" spans="2:25" ht="25.5" customHeight="1">
      <c r="B28" s="1392"/>
      <c r="C28" s="973" t="s">
        <v>16</v>
      </c>
      <c r="D28" s="1036">
        <v>25</v>
      </c>
      <c r="E28" s="1036">
        <v>9</v>
      </c>
      <c r="F28" s="1036">
        <v>13</v>
      </c>
      <c r="G28" s="1040"/>
      <c r="H28" s="1040"/>
      <c r="I28" s="1040"/>
      <c r="J28" s="1040"/>
      <c r="K28" s="1040"/>
      <c r="L28" s="1040"/>
      <c r="M28" s="1039"/>
      <c r="N28" s="1039"/>
      <c r="O28" s="1039"/>
      <c r="P28" s="1036">
        <v>0</v>
      </c>
      <c r="Q28" s="1036">
        <v>0</v>
      </c>
      <c r="R28" s="1036">
        <v>0</v>
      </c>
      <c r="S28" s="885">
        <f t="shared" si="6"/>
        <v>0</v>
      </c>
      <c r="T28" s="885">
        <f t="shared" si="7"/>
        <v>9</v>
      </c>
      <c r="U28" s="885">
        <f t="shared" si="8"/>
        <v>13</v>
      </c>
    </row>
    <row r="29" spans="2:25" ht="25.5" customHeight="1">
      <c r="B29" s="1392"/>
      <c r="C29" s="973" t="s">
        <v>187</v>
      </c>
      <c r="D29" s="974">
        <v>18</v>
      </c>
      <c r="E29" s="1036">
        <v>5</v>
      </c>
      <c r="F29" s="886">
        <v>10</v>
      </c>
      <c r="G29" s="974">
        <v>11</v>
      </c>
      <c r="H29" s="974">
        <v>6</v>
      </c>
      <c r="I29" s="886">
        <v>5</v>
      </c>
      <c r="J29" s="974">
        <v>16</v>
      </c>
      <c r="K29" s="974">
        <v>1</v>
      </c>
      <c r="L29" s="886">
        <v>15</v>
      </c>
      <c r="M29" s="974">
        <v>13</v>
      </c>
      <c r="N29" s="886">
        <v>1</v>
      </c>
      <c r="O29" s="886">
        <v>12</v>
      </c>
      <c r="P29" s="1037">
        <v>4</v>
      </c>
      <c r="Q29" s="974">
        <v>1</v>
      </c>
      <c r="R29" s="974">
        <v>2</v>
      </c>
      <c r="S29" s="885">
        <f t="shared" si="6"/>
        <v>0</v>
      </c>
      <c r="T29" s="885">
        <f t="shared" si="7"/>
        <v>14</v>
      </c>
      <c r="U29" s="885">
        <f t="shared" si="8"/>
        <v>46</v>
      </c>
    </row>
    <row r="30" spans="2:25" ht="14.25" customHeight="1">
      <c r="B30" s="1392"/>
      <c r="C30" s="973" t="s">
        <v>279</v>
      </c>
      <c r="D30" s="974">
        <v>0</v>
      </c>
      <c r="E30" s="1038">
        <v>0</v>
      </c>
      <c r="F30" s="886">
        <v>0</v>
      </c>
      <c r="G30" s="974">
        <v>0</v>
      </c>
      <c r="H30" s="974">
        <v>0</v>
      </c>
      <c r="I30" s="886">
        <v>0</v>
      </c>
      <c r="J30" s="974">
        <v>0</v>
      </c>
      <c r="K30" s="974">
        <v>0</v>
      </c>
      <c r="L30" s="886">
        <v>0</v>
      </c>
      <c r="M30" s="974">
        <v>0</v>
      </c>
      <c r="N30" s="886">
        <v>0</v>
      </c>
      <c r="O30" s="886">
        <v>0</v>
      </c>
      <c r="P30" s="1037">
        <v>1</v>
      </c>
      <c r="Q30" s="974">
        <v>0</v>
      </c>
      <c r="R30" s="974">
        <v>1</v>
      </c>
      <c r="S30" s="885">
        <f t="shared" si="6"/>
        <v>0</v>
      </c>
      <c r="T30" s="885">
        <f t="shared" si="7"/>
        <v>0</v>
      </c>
      <c r="U30" s="885">
        <f t="shared" si="8"/>
        <v>2</v>
      </c>
      <c r="X30" s="375"/>
      <c r="Y30" s="74"/>
    </row>
    <row r="31" spans="2:25" ht="28.5" customHeight="1">
      <c r="B31" s="1392"/>
      <c r="C31" s="973" t="s">
        <v>300</v>
      </c>
      <c r="D31" s="974">
        <v>10</v>
      </c>
      <c r="E31" s="974">
        <v>4</v>
      </c>
      <c r="F31" s="886">
        <v>5</v>
      </c>
      <c r="G31" s="974">
        <v>7</v>
      </c>
      <c r="H31" s="974">
        <v>0</v>
      </c>
      <c r="I31" s="886">
        <v>7</v>
      </c>
      <c r="J31" s="974">
        <v>15</v>
      </c>
      <c r="K31" s="974">
        <v>2</v>
      </c>
      <c r="L31" s="886">
        <v>13</v>
      </c>
      <c r="M31" s="974">
        <v>8</v>
      </c>
      <c r="N31" s="886">
        <v>0</v>
      </c>
      <c r="O31" s="886">
        <v>7</v>
      </c>
      <c r="P31" s="1037">
        <v>5</v>
      </c>
      <c r="Q31" s="974">
        <v>0</v>
      </c>
      <c r="R31" s="974">
        <v>4</v>
      </c>
      <c r="S31" s="885">
        <f t="shared" si="6"/>
        <v>0</v>
      </c>
      <c r="T31" s="885">
        <f t="shared" si="7"/>
        <v>6</v>
      </c>
      <c r="U31" s="885">
        <f t="shared" si="8"/>
        <v>40</v>
      </c>
      <c r="X31" s="1389"/>
      <c r="Y31" s="74"/>
    </row>
    <row r="32" spans="2:25" ht="18.75" customHeight="1">
      <c r="B32" s="1392"/>
      <c r="C32" s="976" t="s">
        <v>302</v>
      </c>
      <c r="D32" s="884">
        <f t="shared" ref="D32:U32" si="9">SUM(D17:D31)</f>
        <v>283</v>
      </c>
      <c r="E32" s="884">
        <f t="shared" si="9"/>
        <v>61</v>
      </c>
      <c r="F32" s="884">
        <f t="shared" si="9"/>
        <v>180</v>
      </c>
      <c r="G32" s="884">
        <f t="shared" si="9"/>
        <v>138</v>
      </c>
      <c r="H32" s="884">
        <f t="shared" si="9"/>
        <v>36</v>
      </c>
      <c r="I32" s="884">
        <f t="shared" si="9"/>
        <v>97</v>
      </c>
      <c r="J32" s="884">
        <f t="shared" si="9"/>
        <v>158</v>
      </c>
      <c r="K32" s="884">
        <f t="shared" si="9"/>
        <v>21</v>
      </c>
      <c r="L32" s="884">
        <f t="shared" si="9"/>
        <v>133</v>
      </c>
      <c r="M32" s="884">
        <f t="shared" si="9"/>
        <v>21</v>
      </c>
      <c r="N32" s="884">
        <f t="shared" si="9"/>
        <v>1</v>
      </c>
      <c r="O32" s="884">
        <f t="shared" si="9"/>
        <v>19</v>
      </c>
      <c r="P32" s="884">
        <f t="shared" si="9"/>
        <v>43</v>
      </c>
      <c r="Q32" s="884">
        <f t="shared" si="9"/>
        <v>8</v>
      </c>
      <c r="R32" s="884">
        <f t="shared" si="9"/>
        <v>24</v>
      </c>
      <c r="S32" s="884">
        <v>627</v>
      </c>
      <c r="T32" s="884">
        <f>SUM(T17:T31)</f>
        <v>127</v>
      </c>
      <c r="U32" s="884">
        <f t="shared" si="9"/>
        <v>472</v>
      </c>
      <c r="X32" s="1389"/>
      <c r="Y32" s="74"/>
    </row>
    <row r="33" spans="2:26" ht="14.4">
      <c r="B33" s="1392"/>
      <c r="C33" s="526" t="s">
        <v>26</v>
      </c>
      <c r="D33" s="885">
        <v>12</v>
      </c>
      <c r="E33" s="885">
        <v>1</v>
      </c>
      <c r="F33" s="885">
        <v>11</v>
      </c>
      <c r="G33" s="885">
        <v>12</v>
      </c>
      <c r="H33" s="885">
        <v>0</v>
      </c>
      <c r="I33" s="885">
        <v>12</v>
      </c>
      <c r="J33" s="1039"/>
      <c r="K33" s="1039"/>
      <c r="L33" s="1039"/>
      <c r="M33" s="1039"/>
      <c r="N33" s="1039"/>
      <c r="O33" s="1039"/>
      <c r="P33" s="885">
        <v>3</v>
      </c>
      <c r="Q33" s="885">
        <v>1</v>
      </c>
      <c r="R33" s="885">
        <v>2</v>
      </c>
      <c r="S33" s="885">
        <f t="shared" ref="S33:S37" si="10">SUMIF($C$6:$Q$6,$R$6,D33:R33)</f>
        <v>0</v>
      </c>
      <c r="T33" s="885">
        <f t="shared" ref="T33:T37" si="11">SUMIF($D$6:$R$6,$S$6,E33:S33)</f>
        <v>2</v>
      </c>
      <c r="U33" s="885">
        <f t="shared" ref="U33:U37" si="12">SUMIF($E$6:$S$6,MID($T$6,1,2),F33:T33)+R33</f>
        <v>27</v>
      </c>
      <c r="X33" s="1389"/>
      <c r="Y33" s="74"/>
      <c r="Z33" s="74"/>
    </row>
    <row r="34" spans="2:26" ht="28.2">
      <c r="B34" s="1392"/>
      <c r="C34" s="526" t="s">
        <v>298</v>
      </c>
      <c r="D34" s="885">
        <v>30</v>
      </c>
      <c r="E34" s="885">
        <v>4</v>
      </c>
      <c r="F34" s="885">
        <v>17</v>
      </c>
      <c r="G34" s="885">
        <v>14</v>
      </c>
      <c r="H34" s="885">
        <v>0</v>
      </c>
      <c r="I34" s="885">
        <v>14</v>
      </c>
      <c r="J34" s="1039"/>
      <c r="K34" s="1039"/>
      <c r="L34" s="1039"/>
      <c r="M34" s="1039"/>
      <c r="N34" s="1039"/>
      <c r="O34" s="1039"/>
      <c r="P34" s="885">
        <v>0</v>
      </c>
      <c r="Q34" s="885">
        <v>0</v>
      </c>
      <c r="R34" s="885">
        <v>0</v>
      </c>
      <c r="S34" s="885">
        <f t="shared" si="10"/>
        <v>0</v>
      </c>
      <c r="T34" s="885">
        <f t="shared" si="11"/>
        <v>4</v>
      </c>
      <c r="U34" s="885">
        <f t="shared" si="12"/>
        <v>31</v>
      </c>
      <c r="X34" s="1389"/>
      <c r="Y34" s="74"/>
    </row>
    <row r="35" spans="2:26" ht="14.4">
      <c r="B35" s="1392"/>
      <c r="C35" s="526" t="s">
        <v>299</v>
      </c>
      <c r="D35" s="1036">
        <v>29</v>
      </c>
      <c r="E35" s="1036">
        <v>2</v>
      </c>
      <c r="F35" s="1036">
        <v>26</v>
      </c>
      <c r="G35" s="1036">
        <v>18</v>
      </c>
      <c r="H35" s="1036">
        <v>2</v>
      </c>
      <c r="I35" s="1036">
        <v>16</v>
      </c>
      <c r="J35" s="1039"/>
      <c r="K35" s="1039"/>
      <c r="L35" s="1039"/>
      <c r="M35" s="1039"/>
      <c r="N35" s="1039"/>
      <c r="O35" s="1039"/>
      <c r="P35" s="1036">
        <v>1</v>
      </c>
      <c r="Q35" s="1036">
        <v>0</v>
      </c>
      <c r="R35" s="1036">
        <v>0</v>
      </c>
      <c r="S35" s="885">
        <f t="shared" si="10"/>
        <v>0</v>
      </c>
      <c r="T35" s="885">
        <f t="shared" si="11"/>
        <v>4</v>
      </c>
      <c r="U35" s="885">
        <f t="shared" si="12"/>
        <v>42</v>
      </c>
    </row>
    <row r="36" spans="2:26" ht="14.25" customHeight="1">
      <c r="B36" s="1392"/>
      <c r="C36" s="526" t="s">
        <v>229</v>
      </c>
      <c r="D36" s="974">
        <v>10</v>
      </c>
      <c r="E36" s="974">
        <v>1</v>
      </c>
      <c r="F36" s="974">
        <v>6</v>
      </c>
      <c r="G36" s="974">
        <v>12</v>
      </c>
      <c r="H36" s="974">
        <v>0</v>
      </c>
      <c r="I36" s="974">
        <v>11</v>
      </c>
      <c r="J36" s="1039"/>
      <c r="K36" s="1039"/>
      <c r="L36" s="1039"/>
      <c r="M36" s="1039"/>
      <c r="N36" s="1039"/>
      <c r="O36" s="1039"/>
      <c r="P36" s="974">
        <v>1</v>
      </c>
      <c r="Q36" s="974">
        <v>1</v>
      </c>
      <c r="R36" s="974">
        <v>0</v>
      </c>
      <c r="S36" s="885">
        <f t="shared" si="10"/>
        <v>0</v>
      </c>
      <c r="T36" s="885">
        <f t="shared" si="11"/>
        <v>2</v>
      </c>
      <c r="U36" s="885">
        <f t="shared" si="12"/>
        <v>17</v>
      </c>
    </row>
    <row r="37" spans="2:26" ht="14.25" customHeight="1">
      <c r="B37" s="1392"/>
      <c r="C37" s="526" t="s">
        <v>138</v>
      </c>
      <c r="D37" s="974">
        <v>28</v>
      </c>
      <c r="E37" s="974">
        <v>1</v>
      </c>
      <c r="F37" s="974">
        <v>23</v>
      </c>
      <c r="G37" s="974">
        <v>21</v>
      </c>
      <c r="H37" s="974">
        <v>0</v>
      </c>
      <c r="I37" s="974">
        <v>21</v>
      </c>
      <c r="J37" s="1039"/>
      <c r="K37" s="1039"/>
      <c r="L37" s="1039"/>
      <c r="M37" s="1039"/>
      <c r="N37" s="1039"/>
      <c r="O37" s="1039"/>
      <c r="P37" s="974">
        <v>5</v>
      </c>
      <c r="Q37" s="974">
        <v>2</v>
      </c>
      <c r="R37" s="974">
        <v>0</v>
      </c>
      <c r="S37" s="885">
        <f t="shared" si="10"/>
        <v>0</v>
      </c>
      <c r="T37" s="885">
        <f t="shared" si="11"/>
        <v>3</v>
      </c>
      <c r="U37" s="885">
        <f t="shared" si="12"/>
        <v>44</v>
      </c>
    </row>
    <row r="38" spans="2:26" ht="14.25" customHeight="1">
      <c r="B38" s="1393"/>
      <c r="C38" s="525" t="s">
        <v>222</v>
      </c>
      <c r="D38" s="884">
        <f t="shared" ref="D38:U38" si="13">SUM(D33:D37)</f>
        <v>109</v>
      </c>
      <c r="E38" s="884">
        <f t="shared" si="13"/>
        <v>9</v>
      </c>
      <c r="F38" s="884">
        <f t="shared" si="13"/>
        <v>83</v>
      </c>
      <c r="G38" s="884">
        <f t="shared" si="13"/>
        <v>77</v>
      </c>
      <c r="H38" s="884">
        <f t="shared" si="13"/>
        <v>2</v>
      </c>
      <c r="I38" s="884">
        <f t="shared" si="13"/>
        <v>74</v>
      </c>
      <c r="J38" s="884">
        <f t="shared" si="13"/>
        <v>0</v>
      </c>
      <c r="K38" s="884">
        <f t="shared" si="13"/>
        <v>0</v>
      </c>
      <c r="L38" s="884">
        <f t="shared" si="13"/>
        <v>0</v>
      </c>
      <c r="M38" s="884">
        <f t="shared" si="13"/>
        <v>0</v>
      </c>
      <c r="N38" s="884">
        <f t="shared" si="13"/>
        <v>0</v>
      </c>
      <c r="O38" s="884">
        <f t="shared" si="13"/>
        <v>0</v>
      </c>
      <c r="P38" s="884">
        <f t="shared" si="13"/>
        <v>10</v>
      </c>
      <c r="Q38" s="884">
        <f t="shared" si="13"/>
        <v>4</v>
      </c>
      <c r="R38" s="884">
        <f t="shared" si="13"/>
        <v>2</v>
      </c>
      <c r="S38" s="884">
        <v>196</v>
      </c>
      <c r="T38" s="884">
        <f t="shared" si="13"/>
        <v>15</v>
      </c>
      <c r="U38" s="884">
        <f t="shared" si="13"/>
        <v>161</v>
      </c>
    </row>
    <row r="39" spans="2:26">
      <c r="B39" s="1287" t="s">
        <v>307</v>
      </c>
      <c r="C39" s="61" t="s">
        <v>280</v>
      </c>
      <c r="D39" s="69">
        <v>54</v>
      </c>
      <c r="E39" s="69">
        <v>49</v>
      </c>
      <c r="F39" s="69">
        <v>38</v>
      </c>
      <c r="G39" s="69">
        <v>42</v>
      </c>
      <c r="H39" s="69">
        <v>33</v>
      </c>
      <c r="I39" s="69">
        <v>21</v>
      </c>
      <c r="J39" s="69">
        <v>50</v>
      </c>
      <c r="K39" s="69">
        <v>47</v>
      </c>
      <c r="L39" s="69">
        <v>43</v>
      </c>
      <c r="M39" s="30"/>
      <c r="N39" s="30"/>
      <c r="O39" s="30"/>
      <c r="P39" s="69">
        <v>19</v>
      </c>
      <c r="Q39" s="30"/>
      <c r="R39" s="69">
        <v>7</v>
      </c>
      <c r="S39" s="30">
        <f>D39+G39+J39+M39+P39</f>
        <v>165</v>
      </c>
      <c r="T39" s="30">
        <f t="shared" ref="T39:U52" si="14">E39+H39+K39+N39+Q39</f>
        <v>129</v>
      </c>
      <c r="U39" s="30">
        <f t="shared" si="14"/>
        <v>109</v>
      </c>
    </row>
    <row r="40" spans="2:26">
      <c r="B40" s="1325"/>
      <c r="C40" s="61" t="s">
        <v>73</v>
      </c>
      <c r="D40" s="69">
        <v>30</v>
      </c>
      <c r="E40" s="69">
        <v>23</v>
      </c>
      <c r="F40" s="69">
        <v>4</v>
      </c>
      <c r="G40" s="69">
        <v>15</v>
      </c>
      <c r="H40" s="69">
        <v>14</v>
      </c>
      <c r="I40" s="69">
        <v>7</v>
      </c>
      <c r="J40" s="69">
        <v>16</v>
      </c>
      <c r="K40" s="69">
        <v>15</v>
      </c>
      <c r="L40" s="69">
        <v>9</v>
      </c>
      <c r="M40" s="69">
        <v>11</v>
      </c>
      <c r="N40" s="69">
        <v>11</v>
      </c>
      <c r="O40" s="69">
        <v>9</v>
      </c>
      <c r="P40" s="69">
        <v>6</v>
      </c>
      <c r="Q40" s="30"/>
      <c r="R40" s="69">
        <v>1</v>
      </c>
      <c r="S40" s="30">
        <f t="shared" ref="S40:U55" si="15">D40+G40+J40+M40+P40</f>
        <v>78</v>
      </c>
      <c r="T40" s="30">
        <f t="shared" si="14"/>
        <v>63</v>
      </c>
      <c r="U40" s="30">
        <f t="shared" si="14"/>
        <v>30</v>
      </c>
    </row>
    <row r="41" spans="2:26">
      <c r="B41" s="1325"/>
      <c r="C41" s="61" t="s">
        <v>20</v>
      </c>
      <c r="D41" s="69">
        <v>30</v>
      </c>
      <c r="E41" s="69">
        <v>21</v>
      </c>
      <c r="F41" s="69">
        <v>6</v>
      </c>
      <c r="G41" s="69">
        <v>24</v>
      </c>
      <c r="H41" s="69">
        <v>23</v>
      </c>
      <c r="I41" s="69">
        <v>14</v>
      </c>
      <c r="J41" s="69">
        <v>27</v>
      </c>
      <c r="K41" s="69">
        <v>27</v>
      </c>
      <c r="L41" s="69">
        <v>19</v>
      </c>
      <c r="M41" s="69">
        <v>23</v>
      </c>
      <c r="N41" s="69">
        <v>23</v>
      </c>
      <c r="O41" s="69">
        <v>20</v>
      </c>
      <c r="P41" s="69">
        <v>9</v>
      </c>
      <c r="Q41" s="30"/>
      <c r="R41" s="69">
        <v>2</v>
      </c>
      <c r="S41" s="30">
        <f t="shared" si="15"/>
        <v>113</v>
      </c>
      <c r="T41" s="30">
        <f t="shared" si="14"/>
        <v>94</v>
      </c>
      <c r="U41" s="30">
        <f t="shared" si="14"/>
        <v>61</v>
      </c>
    </row>
    <row r="42" spans="2:26">
      <c r="B42" s="1325"/>
      <c r="C42" s="61" t="s">
        <v>281</v>
      </c>
      <c r="D42" s="69">
        <v>30</v>
      </c>
      <c r="E42" s="69">
        <v>22</v>
      </c>
      <c r="F42" s="69">
        <v>10</v>
      </c>
      <c r="G42" s="69">
        <v>15</v>
      </c>
      <c r="H42" s="69">
        <v>15</v>
      </c>
      <c r="I42" s="69">
        <v>13</v>
      </c>
      <c r="J42" s="69">
        <v>18</v>
      </c>
      <c r="K42" s="69">
        <v>18</v>
      </c>
      <c r="L42" s="69">
        <v>15</v>
      </c>
      <c r="M42" s="69">
        <v>13</v>
      </c>
      <c r="N42" s="69">
        <v>12</v>
      </c>
      <c r="O42" s="69">
        <v>10</v>
      </c>
      <c r="P42" s="69">
        <v>4</v>
      </c>
      <c r="Q42" s="30"/>
      <c r="R42" s="69">
        <v>1</v>
      </c>
      <c r="S42" s="30">
        <f t="shared" si="15"/>
        <v>80</v>
      </c>
      <c r="T42" s="30">
        <f t="shared" si="14"/>
        <v>67</v>
      </c>
      <c r="U42" s="30">
        <f t="shared" si="14"/>
        <v>49</v>
      </c>
    </row>
    <row r="43" spans="2:26">
      <c r="B43" s="1325"/>
      <c r="C43" s="61" t="s">
        <v>75</v>
      </c>
      <c r="D43" s="69">
        <v>34</v>
      </c>
      <c r="E43" s="69">
        <v>25</v>
      </c>
      <c r="F43" s="69">
        <v>19</v>
      </c>
      <c r="G43" s="69">
        <v>25</v>
      </c>
      <c r="H43" s="69">
        <v>23</v>
      </c>
      <c r="I43" s="69">
        <v>21</v>
      </c>
      <c r="J43" s="69">
        <v>28</v>
      </c>
      <c r="K43" s="69">
        <v>28</v>
      </c>
      <c r="L43" s="69">
        <v>28</v>
      </c>
      <c r="M43" s="30"/>
      <c r="N43" s="30"/>
      <c r="O43" s="30"/>
      <c r="P43" s="69">
        <v>5</v>
      </c>
      <c r="Q43" s="30"/>
      <c r="R43" s="69">
        <v>2</v>
      </c>
      <c r="S43" s="30">
        <f t="shared" si="15"/>
        <v>92</v>
      </c>
      <c r="T43" s="30">
        <f t="shared" si="14"/>
        <v>76</v>
      </c>
      <c r="U43" s="30">
        <f t="shared" si="14"/>
        <v>70</v>
      </c>
    </row>
    <row r="44" spans="2:26">
      <c r="B44" s="1325"/>
      <c r="C44" s="61" t="s">
        <v>52</v>
      </c>
      <c r="D44" s="69">
        <v>16</v>
      </c>
      <c r="E44" s="69">
        <v>9</v>
      </c>
      <c r="F44" s="69">
        <v>4</v>
      </c>
      <c r="G44" s="69">
        <v>12</v>
      </c>
      <c r="H44" s="69">
        <v>11</v>
      </c>
      <c r="I44" s="69">
        <v>8</v>
      </c>
      <c r="J44" s="69">
        <v>13</v>
      </c>
      <c r="K44" s="69">
        <v>13</v>
      </c>
      <c r="L44" s="69">
        <v>8</v>
      </c>
      <c r="M44" s="69">
        <v>7</v>
      </c>
      <c r="N44" s="69">
        <v>7</v>
      </c>
      <c r="O44" s="69">
        <v>7</v>
      </c>
      <c r="P44" s="69">
        <v>0</v>
      </c>
      <c r="Q44" s="30"/>
      <c r="R44" s="69">
        <v>0</v>
      </c>
      <c r="S44" s="30">
        <f t="shared" si="15"/>
        <v>48</v>
      </c>
      <c r="T44" s="30">
        <f t="shared" si="14"/>
        <v>40</v>
      </c>
      <c r="U44" s="30">
        <f t="shared" si="14"/>
        <v>27</v>
      </c>
    </row>
    <row r="45" spans="2:26">
      <c r="B45" s="1325"/>
      <c r="C45" s="61" t="s">
        <v>77</v>
      </c>
      <c r="D45" s="69">
        <v>19</v>
      </c>
      <c r="E45" s="69">
        <v>14</v>
      </c>
      <c r="F45" s="69">
        <v>12</v>
      </c>
      <c r="G45" s="69">
        <v>25</v>
      </c>
      <c r="H45" s="69">
        <v>24</v>
      </c>
      <c r="I45" s="69">
        <v>18</v>
      </c>
      <c r="J45" s="69">
        <v>27</v>
      </c>
      <c r="K45" s="69">
        <v>27</v>
      </c>
      <c r="L45" s="69">
        <v>24</v>
      </c>
      <c r="M45" s="30"/>
      <c r="N45" s="30"/>
      <c r="O45" s="30"/>
      <c r="P45" s="69">
        <v>4</v>
      </c>
      <c r="Q45" s="30"/>
      <c r="R45" s="69">
        <v>0</v>
      </c>
      <c r="S45" s="30">
        <f t="shared" si="15"/>
        <v>75</v>
      </c>
      <c r="T45" s="30">
        <f t="shared" si="14"/>
        <v>65</v>
      </c>
      <c r="U45" s="30">
        <f t="shared" si="14"/>
        <v>54</v>
      </c>
    </row>
    <row r="46" spans="2:26" ht="27.6">
      <c r="B46" s="1325"/>
      <c r="C46" s="61" t="s">
        <v>24</v>
      </c>
      <c r="D46" s="69">
        <v>8</v>
      </c>
      <c r="E46" s="69">
        <v>6</v>
      </c>
      <c r="F46" s="69">
        <v>0</v>
      </c>
      <c r="G46" s="69">
        <v>5</v>
      </c>
      <c r="H46" s="69">
        <v>3</v>
      </c>
      <c r="I46" s="69">
        <v>0</v>
      </c>
      <c r="J46" s="69">
        <v>3</v>
      </c>
      <c r="K46" s="69">
        <v>2</v>
      </c>
      <c r="L46" s="69">
        <v>0</v>
      </c>
      <c r="M46" s="69">
        <v>9</v>
      </c>
      <c r="N46" s="69">
        <v>9</v>
      </c>
      <c r="O46" s="69">
        <v>7</v>
      </c>
      <c r="P46" s="69">
        <v>2</v>
      </c>
      <c r="Q46" s="30"/>
      <c r="R46" s="69">
        <v>0</v>
      </c>
      <c r="S46" s="30">
        <f t="shared" si="15"/>
        <v>27</v>
      </c>
      <c r="T46" s="30">
        <f t="shared" si="14"/>
        <v>20</v>
      </c>
      <c r="U46" s="30">
        <f t="shared" si="14"/>
        <v>7</v>
      </c>
    </row>
    <row r="47" spans="2:26" ht="27.6">
      <c r="B47" s="1325"/>
      <c r="C47" s="61" t="s">
        <v>282</v>
      </c>
      <c r="D47" s="69">
        <v>17</v>
      </c>
      <c r="E47" s="69">
        <v>9</v>
      </c>
      <c r="F47" s="69">
        <v>1</v>
      </c>
      <c r="G47" s="69">
        <v>10</v>
      </c>
      <c r="H47" s="69">
        <v>9</v>
      </c>
      <c r="I47" s="69">
        <v>5</v>
      </c>
      <c r="J47" s="69">
        <v>10</v>
      </c>
      <c r="K47" s="69">
        <v>8</v>
      </c>
      <c r="L47" s="69">
        <v>6</v>
      </c>
      <c r="M47" s="69">
        <v>13</v>
      </c>
      <c r="N47" s="69">
        <v>12</v>
      </c>
      <c r="O47" s="69">
        <v>9</v>
      </c>
      <c r="P47" s="69">
        <v>9</v>
      </c>
      <c r="Q47" s="30"/>
      <c r="R47" s="69">
        <v>0</v>
      </c>
      <c r="S47" s="30">
        <f t="shared" si="15"/>
        <v>59</v>
      </c>
      <c r="T47" s="30">
        <f t="shared" si="14"/>
        <v>38</v>
      </c>
      <c r="U47" s="30">
        <f t="shared" si="14"/>
        <v>21</v>
      </c>
    </row>
    <row r="48" spans="2:26" ht="27.6">
      <c r="B48" s="1325"/>
      <c r="C48" s="61" t="s">
        <v>76</v>
      </c>
      <c r="D48" s="69">
        <v>19</v>
      </c>
      <c r="E48" s="69">
        <v>16</v>
      </c>
      <c r="F48" s="69">
        <v>13</v>
      </c>
      <c r="G48" s="69">
        <v>20</v>
      </c>
      <c r="H48" s="69">
        <v>20</v>
      </c>
      <c r="I48" s="69">
        <v>20</v>
      </c>
      <c r="J48" s="69">
        <v>5</v>
      </c>
      <c r="K48" s="69">
        <v>5</v>
      </c>
      <c r="L48" s="69">
        <v>5</v>
      </c>
      <c r="M48" s="30"/>
      <c r="N48" s="30"/>
      <c r="O48" s="30"/>
      <c r="P48" s="69">
        <v>0</v>
      </c>
      <c r="Q48" s="30"/>
      <c r="R48" s="69">
        <v>0</v>
      </c>
      <c r="S48" s="30">
        <f t="shared" si="15"/>
        <v>44</v>
      </c>
      <c r="T48" s="30">
        <f t="shared" si="14"/>
        <v>41</v>
      </c>
      <c r="U48" s="30">
        <f t="shared" si="14"/>
        <v>38</v>
      </c>
    </row>
    <row r="49" spans="2:21">
      <c r="B49" s="1325"/>
      <c r="C49" s="61" t="s">
        <v>28</v>
      </c>
      <c r="D49" s="69">
        <v>26</v>
      </c>
      <c r="E49" s="69">
        <v>22</v>
      </c>
      <c r="F49" s="69">
        <v>14</v>
      </c>
      <c r="G49" s="69">
        <v>8</v>
      </c>
      <c r="H49" s="69">
        <v>8</v>
      </c>
      <c r="I49" s="69">
        <v>8</v>
      </c>
      <c r="J49" s="69">
        <v>29</v>
      </c>
      <c r="K49" s="69">
        <v>29</v>
      </c>
      <c r="L49" s="69">
        <v>14</v>
      </c>
      <c r="M49" s="69">
        <v>22</v>
      </c>
      <c r="N49" s="69">
        <v>22</v>
      </c>
      <c r="O49" s="69">
        <v>18</v>
      </c>
      <c r="P49" s="69">
        <v>4</v>
      </c>
      <c r="Q49" s="30"/>
      <c r="R49" s="69">
        <v>2</v>
      </c>
      <c r="S49" s="30">
        <f t="shared" si="15"/>
        <v>89</v>
      </c>
      <c r="T49" s="30">
        <f t="shared" si="14"/>
        <v>81</v>
      </c>
      <c r="U49" s="30">
        <f t="shared" si="14"/>
        <v>56</v>
      </c>
    </row>
    <row r="50" spans="2:21">
      <c r="B50" s="1325"/>
      <c r="C50" s="25" t="s">
        <v>302</v>
      </c>
      <c r="D50" s="60">
        <f t="shared" ref="D50:R50" si="16">SUM(D37:D49)</f>
        <v>420</v>
      </c>
      <c r="E50" s="60">
        <f t="shared" si="16"/>
        <v>226</v>
      </c>
      <c r="F50" s="60">
        <f t="shared" si="16"/>
        <v>227</v>
      </c>
      <c r="G50" s="60">
        <f t="shared" si="16"/>
        <v>299</v>
      </c>
      <c r="H50" s="60">
        <f t="shared" si="16"/>
        <v>185</v>
      </c>
      <c r="I50" s="60">
        <f t="shared" si="16"/>
        <v>230</v>
      </c>
      <c r="J50" s="60">
        <f t="shared" si="16"/>
        <v>226</v>
      </c>
      <c r="K50" s="60">
        <f t="shared" si="16"/>
        <v>219</v>
      </c>
      <c r="L50" s="60">
        <f t="shared" si="16"/>
        <v>171</v>
      </c>
      <c r="M50" s="60">
        <f t="shared" si="16"/>
        <v>98</v>
      </c>
      <c r="N50" s="60">
        <f t="shared" si="16"/>
        <v>96</v>
      </c>
      <c r="O50" s="60">
        <f t="shared" si="16"/>
        <v>80</v>
      </c>
      <c r="P50" s="60">
        <f t="shared" si="16"/>
        <v>77</v>
      </c>
      <c r="Q50" s="60">
        <f t="shared" si="16"/>
        <v>6</v>
      </c>
      <c r="R50" s="60">
        <f t="shared" si="16"/>
        <v>17</v>
      </c>
      <c r="S50" s="60">
        <v>870</v>
      </c>
      <c r="T50" s="60">
        <v>714</v>
      </c>
      <c r="U50" s="60">
        <v>522</v>
      </c>
    </row>
    <row r="51" spans="2:21">
      <c r="B51" s="1325"/>
      <c r="C51" s="62" t="s">
        <v>33</v>
      </c>
      <c r="D51" s="69">
        <v>28</v>
      </c>
      <c r="E51" s="69">
        <v>24</v>
      </c>
      <c r="F51" s="69">
        <v>19</v>
      </c>
      <c r="G51" s="69">
        <v>11</v>
      </c>
      <c r="H51" s="69">
        <v>8</v>
      </c>
      <c r="I51" s="69">
        <v>7</v>
      </c>
      <c r="J51" s="30"/>
      <c r="K51" s="30"/>
      <c r="L51" s="30"/>
      <c r="M51" s="30"/>
      <c r="N51" s="30"/>
      <c r="O51" s="30"/>
      <c r="P51" s="69">
        <v>0</v>
      </c>
      <c r="Q51" s="30"/>
      <c r="R51" s="69">
        <v>0</v>
      </c>
      <c r="S51" s="30">
        <f t="shared" si="15"/>
        <v>39</v>
      </c>
      <c r="T51" s="30">
        <f t="shared" si="14"/>
        <v>32</v>
      </c>
      <c r="U51" s="30">
        <f t="shared" si="14"/>
        <v>26</v>
      </c>
    </row>
    <row r="52" spans="2:21">
      <c r="B52" s="1325"/>
      <c r="C52" s="62" t="s">
        <v>170</v>
      </c>
      <c r="D52" s="69">
        <v>9</v>
      </c>
      <c r="E52" s="69">
        <v>8</v>
      </c>
      <c r="F52" s="69">
        <v>5</v>
      </c>
      <c r="G52" s="69">
        <v>11</v>
      </c>
      <c r="H52" s="69">
        <v>10</v>
      </c>
      <c r="I52" s="69">
        <v>9</v>
      </c>
      <c r="J52" s="30"/>
      <c r="K52" s="30"/>
      <c r="L52" s="30"/>
      <c r="M52" s="30"/>
      <c r="N52" s="30"/>
      <c r="O52" s="30"/>
      <c r="P52" s="69">
        <v>3</v>
      </c>
      <c r="Q52" s="30"/>
      <c r="R52" s="69">
        <v>1</v>
      </c>
      <c r="S52" s="30">
        <f t="shared" si="15"/>
        <v>23</v>
      </c>
      <c r="T52" s="30">
        <f t="shared" si="14"/>
        <v>18</v>
      </c>
      <c r="U52" s="30">
        <f t="shared" si="14"/>
        <v>15</v>
      </c>
    </row>
    <row r="53" spans="2:21">
      <c r="B53" s="1325"/>
      <c r="C53" s="62" t="s">
        <v>79</v>
      </c>
      <c r="D53" s="69">
        <v>6</v>
      </c>
      <c r="E53" s="69">
        <v>4</v>
      </c>
      <c r="F53" s="69">
        <v>4</v>
      </c>
      <c r="G53" s="69">
        <v>4</v>
      </c>
      <c r="H53" s="69">
        <v>4</v>
      </c>
      <c r="I53" s="69">
        <v>3</v>
      </c>
      <c r="J53" s="30"/>
      <c r="K53" s="30"/>
      <c r="L53" s="30"/>
      <c r="M53" s="30"/>
      <c r="N53" s="30"/>
      <c r="O53" s="30"/>
      <c r="P53" s="69">
        <v>0</v>
      </c>
      <c r="Q53" s="30"/>
      <c r="R53" s="69">
        <v>0</v>
      </c>
      <c r="S53" s="30">
        <f t="shared" si="15"/>
        <v>10</v>
      </c>
      <c r="T53" s="30">
        <f t="shared" si="15"/>
        <v>8</v>
      </c>
      <c r="U53" s="30">
        <f t="shared" si="15"/>
        <v>7</v>
      </c>
    </row>
    <row r="54" spans="2:21">
      <c r="B54" s="1325"/>
      <c r="C54" s="62" t="s">
        <v>34</v>
      </c>
      <c r="D54" s="69">
        <v>14</v>
      </c>
      <c r="E54" s="1035">
        <v>10</v>
      </c>
      <c r="F54" s="1035">
        <v>10</v>
      </c>
      <c r="G54" s="69">
        <v>9</v>
      </c>
      <c r="H54" s="1035">
        <v>8</v>
      </c>
      <c r="I54" s="1035">
        <v>8</v>
      </c>
      <c r="J54" s="30"/>
      <c r="K54" s="22"/>
      <c r="L54" s="22"/>
      <c r="M54" s="30"/>
      <c r="N54" s="22"/>
      <c r="O54" s="22"/>
      <c r="P54" s="69">
        <v>1</v>
      </c>
      <c r="Q54" s="22"/>
      <c r="R54" s="69">
        <v>0</v>
      </c>
      <c r="S54" s="30">
        <f t="shared" si="15"/>
        <v>24</v>
      </c>
      <c r="T54" s="30">
        <f t="shared" si="15"/>
        <v>18</v>
      </c>
      <c r="U54" s="30">
        <f t="shared" si="15"/>
        <v>18</v>
      </c>
    </row>
    <row r="55" spans="2:21">
      <c r="B55" s="1325"/>
      <c r="C55" s="71" t="s">
        <v>222</v>
      </c>
      <c r="D55" s="378">
        <f>SUM(D51:D54)</f>
        <v>57</v>
      </c>
      <c r="E55" s="378">
        <f t="shared" ref="E55:R55" si="17">SUM(E51:E54)</f>
        <v>46</v>
      </c>
      <c r="F55" s="378">
        <f t="shared" si="17"/>
        <v>38</v>
      </c>
      <c r="G55" s="378">
        <f t="shared" si="17"/>
        <v>35</v>
      </c>
      <c r="H55" s="378">
        <f t="shared" si="17"/>
        <v>30</v>
      </c>
      <c r="I55" s="378">
        <f t="shared" si="17"/>
        <v>27</v>
      </c>
      <c r="J55" s="378">
        <f t="shared" si="17"/>
        <v>0</v>
      </c>
      <c r="K55" s="378">
        <f t="shared" si="17"/>
        <v>0</v>
      </c>
      <c r="L55" s="378">
        <f t="shared" si="17"/>
        <v>0</v>
      </c>
      <c r="M55" s="378">
        <f t="shared" si="17"/>
        <v>0</v>
      </c>
      <c r="N55" s="378">
        <f t="shared" si="17"/>
        <v>0</v>
      </c>
      <c r="O55" s="378">
        <f t="shared" si="17"/>
        <v>0</v>
      </c>
      <c r="P55" s="378">
        <f t="shared" si="17"/>
        <v>4</v>
      </c>
      <c r="Q55" s="378">
        <f t="shared" si="17"/>
        <v>0</v>
      </c>
      <c r="R55" s="378">
        <f t="shared" si="17"/>
        <v>1</v>
      </c>
      <c r="S55" s="60">
        <f t="shared" si="15"/>
        <v>96</v>
      </c>
      <c r="T55" s="60">
        <f t="shared" si="15"/>
        <v>76</v>
      </c>
      <c r="U55" s="60">
        <f t="shared" si="15"/>
        <v>66</v>
      </c>
    </row>
    <row r="56" spans="2:21">
      <c r="B56" s="513"/>
      <c r="C56" s="590" t="s">
        <v>4589</v>
      </c>
      <c r="D56" s="910">
        <v>12</v>
      </c>
      <c r="E56" s="910">
        <v>5</v>
      </c>
      <c r="F56" s="910">
        <v>4</v>
      </c>
      <c r="G56" s="910">
        <v>10</v>
      </c>
      <c r="H56" s="910">
        <v>3</v>
      </c>
      <c r="I56" s="910">
        <v>7</v>
      </c>
      <c r="J56" s="910">
        <v>7</v>
      </c>
      <c r="K56" s="910">
        <v>2</v>
      </c>
      <c r="L56" s="910">
        <v>5</v>
      </c>
      <c r="M56" s="910">
        <v>14</v>
      </c>
      <c r="N56" s="910">
        <v>0</v>
      </c>
      <c r="O56" s="910">
        <v>14</v>
      </c>
      <c r="P56" s="910">
        <v>0</v>
      </c>
      <c r="Q56" s="910">
        <v>0</v>
      </c>
      <c r="R56" s="910">
        <v>0</v>
      </c>
      <c r="S56" s="910">
        <f>D56+G56+J56+M56+P56</f>
        <v>43</v>
      </c>
      <c r="T56" s="910">
        <f>E56+H56+K56+N56+Q56</f>
        <v>10</v>
      </c>
      <c r="U56" s="910">
        <f>F56+I56+L56+O56+R56</f>
        <v>30</v>
      </c>
    </row>
    <row r="57" spans="2:21">
      <c r="B57" s="514"/>
      <c r="C57" s="590" t="s">
        <v>4590</v>
      </c>
      <c r="D57" s="910">
        <v>19</v>
      </c>
      <c r="E57" s="910">
        <v>7</v>
      </c>
      <c r="F57" s="910">
        <v>11</v>
      </c>
      <c r="G57" s="910">
        <v>19</v>
      </c>
      <c r="H57" s="910">
        <v>6</v>
      </c>
      <c r="I57" s="910">
        <v>12</v>
      </c>
      <c r="J57" s="910">
        <v>13</v>
      </c>
      <c r="K57" s="910">
        <v>5</v>
      </c>
      <c r="L57" s="910">
        <v>6</v>
      </c>
      <c r="M57" s="910">
        <v>17</v>
      </c>
      <c r="N57" s="910">
        <v>2</v>
      </c>
      <c r="O57" s="910">
        <v>14</v>
      </c>
      <c r="P57" s="910">
        <v>1</v>
      </c>
      <c r="Q57" s="910">
        <v>0</v>
      </c>
      <c r="R57" s="910">
        <v>0</v>
      </c>
      <c r="S57" s="910">
        <f>D57+G57+J57+M57+P57</f>
        <v>69</v>
      </c>
      <c r="T57" s="910">
        <f t="shared" ref="T57:U58" si="18">E57+H57+K57+N57+Q57</f>
        <v>20</v>
      </c>
      <c r="U57" s="910">
        <f t="shared" si="18"/>
        <v>43</v>
      </c>
    </row>
    <row r="58" spans="2:21" ht="41.4">
      <c r="B58" s="514" t="s">
        <v>4592</v>
      </c>
      <c r="C58" s="590" t="s">
        <v>4560</v>
      </c>
      <c r="D58" s="910">
        <v>25</v>
      </c>
      <c r="E58" s="910">
        <v>4</v>
      </c>
      <c r="F58" s="910">
        <v>20</v>
      </c>
      <c r="G58" s="910">
        <v>19</v>
      </c>
      <c r="H58" s="910">
        <v>0</v>
      </c>
      <c r="I58" s="910">
        <v>19</v>
      </c>
      <c r="J58" s="910"/>
      <c r="K58" s="910"/>
      <c r="L58" s="910"/>
      <c r="M58" s="910"/>
      <c r="N58" s="910"/>
      <c r="O58" s="910"/>
      <c r="P58" s="910"/>
      <c r="Q58" s="910"/>
      <c r="R58" s="910"/>
      <c r="S58" s="910">
        <f>D58+G58+J58+M58+P58</f>
        <v>44</v>
      </c>
      <c r="T58" s="910">
        <f t="shared" si="18"/>
        <v>4</v>
      </c>
      <c r="U58" s="910">
        <f t="shared" si="18"/>
        <v>39</v>
      </c>
    </row>
    <row r="59" spans="2:21">
      <c r="B59" s="515"/>
      <c r="C59" s="528" t="s">
        <v>302</v>
      </c>
      <c r="D59" s="154">
        <v>56</v>
      </c>
      <c r="E59" s="154">
        <v>16</v>
      </c>
      <c r="F59" s="154">
        <v>35</v>
      </c>
      <c r="G59" s="154">
        <v>48</v>
      </c>
      <c r="H59" s="154">
        <v>9</v>
      </c>
      <c r="I59" s="154">
        <v>38</v>
      </c>
      <c r="J59" s="154">
        <v>20</v>
      </c>
      <c r="K59" s="154">
        <v>7</v>
      </c>
      <c r="L59" s="154">
        <v>11</v>
      </c>
      <c r="M59" s="154">
        <v>31</v>
      </c>
      <c r="N59" s="154">
        <v>2</v>
      </c>
      <c r="O59" s="154">
        <v>28</v>
      </c>
      <c r="P59" s="154">
        <v>1</v>
      </c>
      <c r="Q59" s="154">
        <v>0</v>
      </c>
      <c r="R59" s="154">
        <v>0</v>
      </c>
      <c r="S59" s="154">
        <f t="shared" ref="S59:U59" si="19">SUM(S56:S58)</f>
        <v>156</v>
      </c>
      <c r="T59" s="154">
        <f t="shared" si="19"/>
        <v>34</v>
      </c>
      <c r="U59" s="154">
        <f t="shared" si="19"/>
        <v>112</v>
      </c>
    </row>
    <row r="60" spans="2:21">
      <c r="B60" s="582"/>
      <c r="C60" s="71"/>
      <c r="D60" s="378"/>
      <c r="E60" s="378"/>
      <c r="F60" s="378"/>
      <c r="G60" s="378"/>
      <c r="H60" s="378"/>
      <c r="I60" s="378"/>
      <c r="J60" s="378"/>
      <c r="K60" s="378"/>
      <c r="L60" s="378"/>
      <c r="M60" s="378"/>
      <c r="N60" s="378"/>
      <c r="O60" s="378"/>
      <c r="P60" s="378"/>
      <c r="Q60" s="378"/>
      <c r="R60" s="378"/>
      <c r="S60" s="60"/>
      <c r="T60" s="60"/>
      <c r="U60" s="60"/>
    </row>
    <row r="61" spans="2:21">
      <c r="B61" s="27"/>
      <c r="C61" s="39" t="s">
        <v>4557</v>
      </c>
      <c r="D61" s="387">
        <v>603</v>
      </c>
      <c r="E61" s="387">
        <v>314</v>
      </c>
      <c r="F61" s="387">
        <f>F50+F32+F12</f>
        <v>456</v>
      </c>
      <c r="G61" s="387">
        <v>451</v>
      </c>
      <c r="H61" s="387">
        <f>H50+H32+H12</f>
        <v>242</v>
      </c>
      <c r="I61" s="387">
        <f>I50+I32+I12</f>
        <v>360</v>
      </c>
      <c r="J61" s="387">
        <v>450</v>
      </c>
      <c r="K61" s="387">
        <f>K50+K31+K12</f>
        <v>243</v>
      </c>
      <c r="L61" s="387">
        <f>L50+L32+L12</f>
        <v>355</v>
      </c>
      <c r="M61" s="387">
        <f>M50+M32+M12</f>
        <v>131</v>
      </c>
      <c r="N61" s="387">
        <v>172</v>
      </c>
      <c r="O61" s="387">
        <f>O50+O32+O12</f>
        <v>109</v>
      </c>
      <c r="P61" s="387">
        <v>101</v>
      </c>
      <c r="Q61" s="387">
        <f>Q50+Q32+Q12</f>
        <v>20</v>
      </c>
      <c r="R61" s="387">
        <f>R50+R32+R12</f>
        <v>43</v>
      </c>
      <c r="S61" s="387">
        <v>1826</v>
      </c>
      <c r="T61" s="387">
        <f>T50+T32+T12</f>
        <v>912</v>
      </c>
      <c r="U61" s="387">
        <f>U50+U32+U12</f>
        <v>1129</v>
      </c>
    </row>
    <row r="62" spans="2:21">
      <c r="C62" s="39" t="s">
        <v>304</v>
      </c>
      <c r="D62" s="151">
        <v>446</v>
      </c>
      <c r="E62" s="151">
        <f t="shared" ref="E62:Q62" si="20">E60+E38+E17</f>
        <v>16</v>
      </c>
      <c r="F62" s="151">
        <f t="shared" si="20"/>
        <v>106</v>
      </c>
      <c r="G62" s="151">
        <f t="shared" si="20"/>
        <v>84</v>
      </c>
      <c r="H62" s="151">
        <f t="shared" si="20"/>
        <v>6</v>
      </c>
      <c r="I62" s="151">
        <f t="shared" si="20"/>
        <v>77</v>
      </c>
      <c r="J62" s="151">
        <f t="shared" si="20"/>
        <v>0</v>
      </c>
      <c r="K62" s="151">
        <f t="shared" si="20"/>
        <v>0</v>
      </c>
      <c r="L62" s="151">
        <f t="shared" si="20"/>
        <v>0</v>
      </c>
      <c r="M62" s="151">
        <f t="shared" si="20"/>
        <v>0</v>
      </c>
      <c r="N62" s="151">
        <f t="shared" si="20"/>
        <v>0</v>
      </c>
      <c r="O62" s="151">
        <f t="shared" si="20"/>
        <v>0</v>
      </c>
      <c r="P62" s="151">
        <f t="shared" si="20"/>
        <v>16</v>
      </c>
      <c r="Q62" s="151">
        <f t="shared" si="20"/>
        <v>5</v>
      </c>
      <c r="R62" s="151">
        <v>44</v>
      </c>
      <c r="S62" s="151">
        <v>1283</v>
      </c>
      <c r="T62" s="151">
        <f>T60+T38+T17</f>
        <v>27</v>
      </c>
      <c r="U62" s="151">
        <f>U60+U38+U17</f>
        <v>192</v>
      </c>
    </row>
    <row r="63" spans="2:21">
      <c r="D63" s="79"/>
      <c r="E63" s="79"/>
      <c r="F63" s="79"/>
      <c r="G63" s="79"/>
      <c r="H63" s="79"/>
      <c r="I63" s="79"/>
    </row>
    <row r="64" spans="2:21">
      <c r="H64" s="77"/>
      <c r="I64" s="77"/>
    </row>
    <row r="65" spans="3:9">
      <c r="C65" s="230"/>
      <c r="H65" s="77"/>
      <c r="I65" s="77"/>
    </row>
    <row r="66" spans="3:9">
      <c r="C66" s="230"/>
      <c r="H66" s="77"/>
      <c r="I66" s="77"/>
    </row>
    <row r="67" spans="3:9">
      <c r="C67" s="230"/>
      <c r="H67" s="77"/>
      <c r="I67" s="77"/>
    </row>
    <row r="68" spans="3:9">
      <c r="C68" s="230"/>
      <c r="H68" s="77"/>
      <c r="I68" s="77"/>
    </row>
    <row r="69" spans="3:9">
      <c r="C69" s="78"/>
    </row>
    <row r="70" spans="3:9">
      <c r="D70" s="5"/>
      <c r="E70" s="5"/>
    </row>
  </sheetData>
  <mergeCells count="14">
    <mergeCell ref="X31:X32"/>
    <mergeCell ref="X33:X34"/>
    <mergeCell ref="B5:B6"/>
    <mergeCell ref="B39:B55"/>
    <mergeCell ref="C4:U4"/>
    <mergeCell ref="B7:B17"/>
    <mergeCell ref="B18:B38"/>
    <mergeCell ref="S5:U5"/>
    <mergeCell ref="C5:C6"/>
    <mergeCell ref="D5:F5"/>
    <mergeCell ref="G5:I5"/>
    <mergeCell ref="J5:L5"/>
    <mergeCell ref="M5:O5"/>
    <mergeCell ref="P5:R5"/>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AC57"/>
  <sheetViews>
    <sheetView topLeftCell="A34" zoomScale="60" zoomScaleNormal="60" workbookViewId="0">
      <selection activeCell="Z54" sqref="Z54"/>
    </sheetView>
  </sheetViews>
  <sheetFormatPr defaultRowHeight="14.4"/>
  <cols>
    <col min="2" max="2" width="12.44140625" customWidth="1"/>
    <col min="3" max="3" width="23.88671875" customWidth="1"/>
    <col min="4" max="5" width="7.33203125" customWidth="1"/>
    <col min="6" max="6" width="7" customWidth="1"/>
    <col min="7" max="7" width="6.33203125" customWidth="1"/>
    <col min="8" max="8" width="7.109375" customWidth="1"/>
    <col min="9" max="9" width="7.44140625" customWidth="1"/>
    <col min="10" max="10" width="6.109375" customWidth="1"/>
    <col min="11" max="11" width="7.5546875" customWidth="1"/>
    <col min="12" max="12" width="8.109375" customWidth="1"/>
    <col min="13" max="13" width="7" customWidth="1"/>
    <col min="14" max="14" width="7.109375" customWidth="1"/>
    <col min="15" max="15" width="7.44140625" customWidth="1"/>
    <col min="16" max="16" width="6.44140625" customWidth="1"/>
    <col min="17" max="17" width="11.109375" customWidth="1"/>
    <col min="18" max="18" width="10.88671875" customWidth="1"/>
  </cols>
  <sheetData>
    <row r="3" spans="2:29">
      <c r="C3" s="90"/>
      <c r="E3" s="91" t="s">
        <v>341</v>
      </c>
    </row>
    <row r="4" spans="2:29" ht="45.75" customHeight="1">
      <c r="B4" s="1396" t="s">
        <v>5082</v>
      </c>
      <c r="C4" s="1396"/>
      <c r="D4" s="1396"/>
      <c r="E4" s="1396"/>
      <c r="F4" s="1396"/>
      <c r="G4" s="1396"/>
      <c r="H4" s="1396"/>
      <c r="I4" s="1396"/>
      <c r="J4" s="1396"/>
      <c r="K4" s="1396"/>
      <c r="L4" s="1396"/>
      <c r="M4" s="1396"/>
      <c r="N4" s="1396"/>
      <c r="O4" s="1396"/>
      <c r="P4" s="1396"/>
      <c r="Q4" s="1396"/>
      <c r="R4" s="1396"/>
      <c r="S4" s="1396"/>
      <c r="T4" s="1396"/>
      <c r="U4" s="1396"/>
    </row>
    <row r="5" spans="2:29">
      <c r="B5" s="1390" t="s">
        <v>0</v>
      </c>
      <c r="C5" s="1394" t="s">
        <v>69</v>
      </c>
      <c r="D5" s="1243" t="s">
        <v>151</v>
      </c>
      <c r="E5" s="1243"/>
      <c r="F5" s="1243"/>
      <c r="G5" s="1243" t="s">
        <v>152</v>
      </c>
      <c r="H5" s="1243"/>
      <c r="I5" s="1243"/>
      <c r="J5" s="1243" t="s">
        <v>153</v>
      </c>
      <c r="K5" s="1243"/>
      <c r="L5" s="1243"/>
      <c r="M5" s="1243" t="s">
        <v>154</v>
      </c>
      <c r="N5" s="1243"/>
      <c r="O5" s="1243"/>
      <c r="P5" s="1243" t="s">
        <v>162</v>
      </c>
      <c r="Q5" s="1243"/>
      <c r="R5" s="1243"/>
      <c r="S5" s="1243" t="s">
        <v>42</v>
      </c>
      <c r="T5" s="1243"/>
      <c r="U5" s="1243"/>
    </row>
    <row r="6" spans="2:29" ht="41.4">
      <c r="B6" s="1390"/>
      <c r="C6" s="1395"/>
      <c r="D6" s="14" t="s">
        <v>308</v>
      </c>
      <c r="E6" s="14" t="s">
        <v>309</v>
      </c>
      <c r="F6" s="14" t="s">
        <v>310</v>
      </c>
      <c r="G6" s="14" t="s">
        <v>308</v>
      </c>
      <c r="H6" s="14" t="s">
        <v>309</v>
      </c>
      <c r="I6" s="14" t="s">
        <v>310</v>
      </c>
      <c r="J6" s="14" t="s">
        <v>308</v>
      </c>
      <c r="K6" s="14" t="s">
        <v>309</v>
      </c>
      <c r="L6" s="14" t="s">
        <v>310</v>
      </c>
      <c r="M6" s="14" t="s">
        <v>308</v>
      </c>
      <c r="N6" s="14" t="s">
        <v>309</v>
      </c>
      <c r="O6" s="14" t="s">
        <v>310</v>
      </c>
      <c r="P6" s="14" t="s">
        <v>308</v>
      </c>
      <c r="Q6" s="14" t="s">
        <v>309</v>
      </c>
      <c r="R6" s="14" t="s">
        <v>312</v>
      </c>
      <c r="S6" s="14" t="s">
        <v>308</v>
      </c>
      <c r="T6" s="14" t="s">
        <v>309</v>
      </c>
      <c r="U6" s="14" t="s">
        <v>311</v>
      </c>
      <c r="AB6" s="79"/>
      <c r="AC6" s="79"/>
    </row>
    <row r="7" spans="2:29" ht="28.2">
      <c r="B7" s="1330" t="s">
        <v>71</v>
      </c>
      <c r="C7" s="16" t="s">
        <v>155</v>
      </c>
      <c r="D7" s="51">
        <f>[3]Munka18!D7</f>
        <v>22</v>
      </c>
      <c r="E7" s="255">
        <f>[3]Munka18!E7/D7</f>
        <v>0.27272727272727271</v>
      </c>
      <c r="F7" s="255">
        <f>[3]Munka18!F7/D7</f>
        <v>0.18181818181818182</v>
      </c>
      <c r="G7" s="51">
        <f>[3]Munka18!G7</f>
        <v>6</v>
      </c>
      <c r="H7" s="255">
        <f>[3]Munka18!H7/G7</f>
        <v>0.33333333333333331</v>
      </c>
      <c r="I7" s="255">
        <f>[3]Munka18!I7/G7</f>
        <v>0.5</v>
      </c>
      <c r="J7" s="51">
        <f>[3]Munka18!J7</f>
        <v>6</v>
      </c>
      <c r="K7" s="255">
        <f>[3]Munka18!K7/J7</f>
        <v>0.16666666666666666</v>
      </c>
      <c r="L7" s="255">
        <f>[3]Munka18!L7/J7</f>
        <v>0.83333333333333337</v>
      </c>
      <c r="M7" s="51"/>
      <c r="N7" s="255"/>
      <c r="O7" s="255"/>
      <c r="P7" s="51">
        <f>[3]Munka18!P7</f>
        <v>2</v>
      </c>
      <c r="Q7" s="255">
        <f>[3]Munka18!Q7/P7</f>
        <v>0.5</v>
      </c>
      <c r="R7" s="255">
        <f>[3]Munka18!R7/P7</f>
        <v>0</v>
      </c>
      <c r="S7" s="51">
        <f>[3]Munka18!S7</f>
        <v>36</v>
      </c>
      <c r="T7" s="255">
        <f>[3]Munka18!T7/S7</f>
        <v>0.27777777777777779</v>
      </c>
      <c r="U7" s="255">
        <f>[3]Munka18!U7/S7</f>
        <v>0.33333333333333331</v>
      </c>
    </row>
    <row r="8" spans="2:29">
      <c r="B8" s="1331"/>
      <c r="C8" s="16" t="s">
        <v>10</v>
      </c>
      <c r="D8" s="51">
        <f>[3]Munka18!D8</f>
        <v>26</v>
      </c>
      <c r="E8" s="255">
        <f>[3]Munka18!E8/D8</f>
        <v>0.34615384615384615</v>
      </c>
      <c r="F8" s="255">
        <f>[3]Munka18!F8/D8</f>
        <v>0.46153846153846156</v>
      </c>
      <c r="G8" s="51">
        <f>[3]Munka18!G8</f>
        <v>20</v>
      </c>
      <c r="H8" s="255">
        <f>[3]Munka18!H8/G8</f>
        <v>0.35</v>
      </c>
      <c r="I8" s="255">
        <f>[3]Munka18!I8/G8</f>
        <v>0.6</v>
      </c>
      <c r="J8" s="51">
        <f>[3]Munka18!J8</f>
        <v>18</v>
      </c>
      <c r="K8" s="255">
        <f>[3]Munka18!K8/J8</f>
        <v>0.5</v>
      </c>
      <c r="L8" s="255">
        <f>[3]Munka18!L8/J8</f>
        <v>0.5</v>
      </c>
      <c r="M8" s="51">
        <f>[3]Munka18!M8</f>
        <v>11</v>
      </c>
      <c r="N8" s="255">
        <f>[3]Munka18!N8/M8</f>
        <v>0.27272727272727271</v>
      </c>
      <c r="O8" s="255">
        <f>[3]Munka18!O8/M8</f>
        <v>0.63636363636363635</v>
      </c>
      <c r="P8" s="51">
        <f>[3]Munka18!P8</f>
        <v>4</v>
      </c>
      <c r="Q8" s="255">
        <f>[3]Munka18!Q8/P8</f>
        <v>0.75</v>
      </c>
      <c r="R8" s="255">
        <f>[3]Munka18!R8/P8</f>
        <v>0</v>
      </c>
      <c r="S8" s="51">
        <f>[3]Munka18!S8</f>
        <v>79</v>
      </c>
      <c r="T8" s="255">
        <f>[3]Munka18!T8/S8</f>
        <v>0.35443037974683544</v>
      </c>
      <c r="U8" s="255">
        <f>[3]Munka18!U8/S8</f>
        <v>0.41772151898734178</v>
      </c>
    </row>
    <row r="9" spans="2:29" ht="28.2">
      <c r="B9" s="1331"/>
      <c r="C9" s="16" t="s">
        <v>8</v>
      </c>
      <c r="D9" s="51">
        <f>[3]Munka18!D9</f>
        <v>25</v>
      </c>
      <c r="E9" s="255">
        <f>[3]Munka18!E9/D9</f>
        <v>0.24</v>
      </c>
      <c r="F9" s="255">
        <f>[3]Munka18!F9/D9</f>
        <v>0.56000000000000005</v>
      </c>
      <c r="G9" s="51">
        <f>[3]Munka18!G9</f>
        <v>22</v>
      </c>
      <c r="H9" s="255">
        <f>[3]Munka18!H9/G9</f>
        <v>0.36363636363636365</v>
      </c>
      <c r="I9" s="255">
        <f>[3]Munka18!I9/G9</f>
        <v>0.45454545454545453</v>
      </c>
      <c r="J9" s="51">
        <f>[3]Munka18!J9</f>
        <v>25</v>
      </c>
      <c r="K9" s="255">
        <f>[3]Munka18!K9/J9</f>
        <v>0.16</v>
      </c>
      <c r="L9" s="255">
        <f>[3]Munka18!L9/J9</f>
        <v>0.84</v>
      </c>
      <c r="M9" s="51"/>
      <c r="N9" s="255"/>
      <c r="O9" s="255"/>
      <c r="P9" s="51">
        <f>[3]Munka18!P9</f>
        <v>3</v>
      </c>
      <c r="Q9" s="255">
        <f>[3]Munka18!Q9/P9</f>
        <v>0.33333333333333331</v>
      </c>
      <c r="R9" s="255">
        <f>[3]Munka18!R9/P9</f>
        <v>0.66666666666666663</v>
      </c>
      <c r="S9" s="51">
        <f>[3]Munka18!S9</f>
        <v>75</v>
      </c>
      <c r="T9" s="255">
        <f>[3]Munka18!T9/S9</f>
        <v>0.25333333333333335</v>
      </c>
      <c r="U9" s="255">
        <f>[3]Munka18!U9/S9</f>
        <v>0.62666666666666671</v>
      </c>
    </row>
    <row r="10" spans="2:29">
      <c r="B10" s="1331"/>
      <c r="C10" s="16" t="s">
        <v>44</v>
      </c>
      <c r="D10" s="51">
        <f>[3]Munka18!D10</f>
        <v>11</v>
      </c>
      <c r="E10" s="255">
        <f>[3]Munka18!E10/D10</f>
        <v>0.18181818181818182</v>
      </c>
      <c r="F10" s="255">
        <f>[3]Munka18!F10/D10</f>
        <v>0.36363636363636365</v>
      </c>
      <c r="G10" s="51">
        <f>[3]Munka18!G10</f>
        <v>4</v>
      </c>
      <c r="H10" s="255">
        <f>[3]Munka18!H10/G10</f>
        <v>0.5</v>
      </c>
      <c r="I10" s="255">
        <f>[3]Munka18!I10/G10</f>
        <v>0.5</v>
      </c>
      <c r="J10" s="51">
        <f>[3]Munka18!J10</f>
        <v>3</v>
      </c>
      <c r="K10" s="255">
        <f>[3]Munka18!K10/J10</f>
        <v>0</v>
      </c>
      <c r="L10" s="255">
        <f>[3]Munka18!L10/J10</f>
        <v>1</v>
      </c>
      <c r="M10" s="51"/>
      <c r="N10" s="255"/>
      <c r="O10" s="255"/>
      <c r="P10" s="51">
        <f>[3]Munka18!P10</f>
        <v>6</v>
      </c>
      <c r="Q10" s="255">
        <f>[3]Munka18!Q10/P10</f>
        <v>0.5</v>
      </c>
      <c r="R10" s="255">
        <f>[3]Munka18!R10/P10</f>
        <v>0.5</v>
      </c>
      <c r="S10" s="51">
        <f>[3]Munka18!S10</f>
        <v>18</v>
      </c>
      <c r="T10" s="255">
        <f>[3]Munka18!T10/S10</f>
        <v>0.3888888888888889</v>
      </c>
      <c r="U10" s="255">
        <f>[3]Munka18!U10/S10</f>
        <v>0.66666666666666663</v>
      </c>
    </row>
    <row r="11" spans="2:29" ht="28.2">
      <c r="B11" s="1331"/>
      <c r="C11" s="256" t="s">
        <v>3352</v>
      </c>
      <c r="D11" s="51">
        <f>[3]Munka18!D11</f>
        <v>15</v>
      </c>
      <c r="E11" s="255">
        <f>[3]Munka18!E11/D11</f>
        <v>6.6666666666666666E-2</v>
      </c>
      <c r="F11" s="255">
        <f>[3]Munka18!F11/D11</f>
        <v>0.73333333333333328</v>
      </c>
      <c r="G11" s="51">
        <f>[3]Munka18!G11</f>
        <v>0</v>
      </c>
      <c r="H11" s="255" t="e">
        <f>[3]Munka18!H11/G11</f>
        <v>#DIV/0!</v>
      </c>
      <c r="I11" s="255" t="e">
        <f>[3]Munka18!I11/G11</f>
        <v>#DIV/0!</v>
      </c>
      <c r="J11" s="51">
        <f>[3]Munka18!J11</f>
        <v>0</v>
      </c>
      <c r="K11" s="255" t="e">
        <f>[3]Munka18!K11/J11</f>
        <v>#DIV/0!</v>
      </c>
      <c r="L11" s="255" t="e">
        <f>[3]Munka18!L11/J11</f>
        <v>#DIV/0!</v>
      </c>
      <c r="M11" s="51"/>
      <c r="N11" s="255"/>
      <c r="O11" s="255"/>
      <c r="P11" s="51">
        <f>[3]Munka18!P11</f>
        <v>0</v>
      </c>
      <c r="Q11" s="255" t="e">
        <f>[3]Munka18!Q11/P11</f>
        <v>#DIV/0!</v>
      </c>
      <c r="R11" s="255" t="e">
        <f>[3]Munka18!R11/P11</f>
        <v>#DIV/0!</v>
      </c>
      <c r="S11" s="51">
        <f>[3]Munka18!S11</f>
        <v>15</v>
      </c>
      <c r="T11" s="255">
        <f>[3]Munka18!T11/S11</f>
        <v>6.6666666666666666E-2</v>
      </c>
      <c r="U11" s="255">
        <f>[3]Munka18!U11/S11</f>
        <v>0.73333333333333328</v>
      </c>
    </row>
    <row r="12" spans="2:29">
      <c r="B12" s="1331"/>
      <c r="C12" s="25" t="s">
        <v>302</v>
      </c>
      <c r="D12" s="60">
        <f>SUM(D7:D11)</f>
        <v>99</v>
      </c>
      <c r="E12" s="257">
        <f>[3]Munka18!E12/D12</f>
        <v>0.24242424242424243</v>
      </c>
      <c r="F12" s="257">
        <f>[3]Munka18!F12/D12</f>
        <v>0.45454545454545453</v>
      </c>
      <c r="G12" s="60">
        <f t="shared" ref="G12:S12" si="0">SUM(G7:G11)</f>
        <v>52</v>
      </c>
      <c r="H12" s="257">
        <f>[3]Munka18!H12/G12</f>
        <v>0.36538461538461536</v>
      </c>
      <c r="I12" s="257">
        <f>[3]Munka18!I12/G12</f>
        <v>0.51923076923076927</v>
      </c>
      <c r="J12" s="60">
        <f t="shared" si="0"/>
        <v>52</v>
      </c>
      <c r="K12" s="257">
        <f>[3]Munka18!K12/J12</f>
        <v>0.26923076923076922</v>
      </c>
      <c r="L12" s="257">
        <f>[3]Munka18!L12/J12</f>
        <v>0.73076923076923073</v>
      </c>
      <c r="M12" s="60">
        <f t="shared" si="0"/>
        <v>11</v>
      </c>
      <c r="N12" s="257">
        <f>[3]Munka18!N12/M12</f>
        <v>0.27272727272727271</v>
      </c>
      <c r="O12" s="257">
        <f>[3]Munka18!O12/M12</f>
        <v>0.63636363636363635</v>
      </c>
      <c r="P12" s="60">
        <f t="shared" si="0"/>
        <v>15</v>
      </c>
      <c r="Q12" s="257">
        <f>[3]Munka18!Q12/P12</f>
        <v>0.53333333333333333</v>
      </c>
      <c r="R12" s="257">
        <f>[3]Munka18!R12/P12</f>
        <v>0.33333333333333331</v>
      </c>
      <c r="S12" s="60">
        <f t="shared" si="0"/>
        <v>223</v>
      </c>
      <c r="T12" s="257">
        <f>[3]Munka18!T12/S12</f>
        <v>0.2914798206278027</v>
      </c>
      <c r="U12" s="257">
        <f>[3]Munka18!U12/S12</f>
        <v>0.51569506726457404</v>
      </c>
    </row>
    <row r="13" spans="2:29" ht="27.6">
      <c r="B13" s="1331"/>
      <c r="C13" s="54" t="s">
        <v>296</v>
      </c>
      <c r="D13" s="51">
        <f>[3]Munka18!D13</f>
        <v>9</v>
      </c>
      <c r="E13" s="255">
        <f>[3]Munka18!E13/D13</f>
        <v>0.1111111111111111</v>
      </c>
      <c r="F13" s="255">
        <f>[3]Munka18!F13/D13</f>
        <v>0.77777777777777779</v>
      </c>
      <c r="G13" s="51">
        <f>[3]Munka18!G13</f>
        <v>6</v>
      </c>
      <c r="H13" s="255">
        <f>[3]Munka18!H13/G13</f>
        <v>0.16666666666666666</v>
      </c>
      <c r="I13" s="255">
        <f>[3]Munka18!I13/G13</f>
        <v>0.83333333333333337</v>
      </c>
      <c r="J13" s="51"/>
      <c r="K13" s="51"/>
      <c r="L13" s="51"/>
      <c r="M13" s="51"/>
      <c r="N13" s="51"/>
      <c r="O13" s="51"/>
      <c r="P13" s="51">
        <f>[3]Munka18!P13</f>
        <v>1</v>
      </c>
      <c r="Q13" s="255">
        <f>[3]Munka18!Q13/P13</f>
        <v>0</v>
      </c>
      <c r="R13" s="255">
        <f>[3]Munka18!R13/P13</f>
        <v>0</v>
      </c>
      <c r="S13" s="51">
        <f>[3]Munka18!S13</f>
        <v>16</v>
      </c>
      <c r="T13" s="255">
        <f>[3]Munka18!T13/S13</f>
        <v>0.125</v>
      </c>
      <c r="U13" s="255">
        <f>[3]Munka18!U13/S13</f>
        <v>0.75</v>
      </c>
    </row>
    <row r="14" spans="2:29">
      <c r="B14" s="1331"/>
      <c r="C14" s="54" t="s">
        <v>297</v>
      </c>
      <c r="D14" s="51">
        <f>[3]Munka18!D14</f>
        <v>11</v>
      </c>
      <c r="E14" s="255">
        <f>[3]Munka18!E14/D14</f>
        <v>0.45454545454545453</v>
      </c>
      <c r="F14" s="255">
        <f>[3]Munka18!F14/D14</f>
        <v>0.54545454545454541</v>
      </c>
      <c r="G14" s="51">
        <f>[3]Munka18!G14</f>
        <v>7</v>
      </c>
      <c r="H14" s="255">
        <f>[3]Munka18!H14/G14</f>
        <v>0</v>
      </c>
      <c r="I14" s="255">
        <f>[3]Munka18!I14/G14</f>
        <v>1</v>
      </c>
      <c r="J14" s="51"/>
      <c r="K14" s="51"/>
      <c r="L14" s="51"/>
      <c r="M14" s="51"/>
      <c r="N14" s="51"/>
      <c r="O14" s="51"/>
      <c r="P14" s="51">
        <f>[3]Munka18!P14</f>
        <v>4</v>
      </c>
      <c r="Q14" s="255">
        <f>[3]Munka18!Q14/P14</f>
        <v>0.75</v>
      </c>
      <c r="R14" s="255">
        <f>[3]Munka18!R14/P14</f>
        <v>0.25</v>
      </c>
      <c r="S14" s="51">
        <f>[3]Munka18!S14</f>
        <v>22</v>
      </c>
      <c r="T14" s="255">
        <f>[3]Munka18!T14/S14</f>
        <v>0.36363636363636365</v>
      </c>
      <c r="U14" s="255">
        <f>[3]Munka18!U14/S14</f>
        <v>0.63636363636363635</v>
      </c>
    </row>
    <row r="15" spans="2:29" ht="27.6">
      <c r="B15" s="1331"/>
      <c r="C15" s="54" t="s">
        <v>917</v>
      </c>
      <c r="D15" s="51">
        <f>[3]Munka18!D15</f>
        <v>8</v>
      </c>
      <c r="E15" s="255">
        <f>[3]Munka18!E15/D15</f>
        <v>0.125</v>
      </c>
      <c r="F15" s="255">
        <f>[3]Munka18!F15/D15</f>
        <v>0.5</v>
      </c>
      <c r="G15" s="51">
        <f>[3]Munka18!G15</f>
        <v>5</v>
      </c>
      <c r="H15" s="255">
        <f>[3]Munka18!H15/G15</f>
        <v>0.2</v>
      </c>
      <c r="I15" s="255">
        <f>[3]Munka18!I15/G15</f>
        <v>0.8</v>
      </c>
      <c r="J15" s="51"/>
      <c r="K15" s="51"/>
      <c r="L15" s="51"/>
      <c r="M15" s="51"/>
      <c r="N15" s="51"/>
      <c r="O15" s="51"/>
      <c r="P15" s="51">
        <f>[3]Munka18!P15</f>
        <v>0</v>
      </c>
      <c r="Q15" s="255" t="e">
        <f>[3]Munka18!Q15/P15</f>
        <v>#DIV/0!</v>
      </c>
      <c r="R15" s="255" t="e">
        <f>[3]Munka18!R15/P15</f>
        <v>#DIV/0!</v>
      </c>
      <c r="S15" s="51">
        <f>[3]Munka18!S15</f>
        <v>13</v>
      </c>
      <c r="T15" s="255">
        <f>[3]Munka18!T15/S15</f>
        <v>0.15384615384615385</v>
      </c>
      <c r="U15" s="255">
        <f>[3]Munka18!U15/S15</f>
        <v>0.61538461538461542</v>
      </c>
    </row>
    <row r="16" spans="2:29">
      <c r="B16" s="1332"/>
      <c r="C16" s="71" t="s">
        <v>222</v>
      </c>
      <c r="D16" s="60">
        <f>[3]Munka18!D16</f>
        <v>28</v>
      </c>
      <c r="E16" s="257">
        <f>[3]Munka18!E16/D16</f>
        <v>0.25</v>
      </c>
      <c r="F16" s="257">
        <f>[3]Munka18!F16/D16</f>
        <v>0.6071428571428571</v>
      </c>
      <c r="G16" s="60">
        <f>[3]Munka18!G16</f>
        <v>18</v>
      </c>
      <c r="H16" s="257">
        <f>[3]Munka18!H16/G16</f>
        <v>0.1111111111111111</v>
      </c>
      <c r="I16" s="257">
        <f>[3]Munka18!I16/G16</f>
        <v>0.88888888888888884</v>
      </c>
      <c r="J16" s="60"/>
      <c r="K16" s="60"/>
      <c r="L16" s="60"/>
      <c r="M16" s="60"/>
      <c r="N16" s="60"/>
      <c r="O16" s="60"/>
      <c r="P16" s="60">
        <f>[3]Munka18!P16</f>
        <v>5</v>
      </c>
      <c r="Q16" s="257">
        <f>[3]Munka18!Q16/P16</f>
        <v>0.6</v>
      </c>
      <c r="R16" s="257">
        <f>[3]Munka18!R16/P16</f>
        <v>0.2</v>
      </c>
      <c r="S16" s="60">
        <f>[3]Munka18!S16</f>
        <v>51</v>
      </c>
      <c r="T16" s="257">
        <f>[3]Munka18!T16/S16</f>
        <v>0.23529411764705882</v>
      </c>
      <c r="U16" s="257">
        <f>[3]Munka18!U16/S16</f>
        <v>0.66666666666666663</v>
      </c>
    </row>
    <row r="17" spans="2:21" ht="28.2">
      <c r="B17" s="1312" t="s">
        <v>221</v>
      </c>
      <c r="C17" s="20" t="s">
        <v>13</v>
      </c>
      <c r="D17" s="69">
        <v>34</v>
      </c>
      <c r="E17" s="69">
        <v>0.29411764705882354</v>
      </c>
      <c r="F17" s="69">
        <v>0.52941176470588236</v>
      </c>
      <c r="G17" s="69">
        <v>25</v>
      </c>
      <c r="H17" s="69">
        <v>0.04</v>
      </c>
      <c r="I17" s="69">
        <v>0.84</v>
      </c>
      <c r="J17" s="69">
        <v>15</v>
      </c>
      <c r="K17" s="69">
        <v>0</v>
      </c>
      <c r="L17" s="69">
        <v>0.93333333333333335</v>
      </c>
      <c r="M17" s="69"/>
      <c r="N17" s="69"/>
      <c r="O17" s="69"/>
      <c r="P17" s="69">
        <v>5</v>
      </c>
      <c r="Q17" s="69">
        <v>0.4</v>
      </c>
      <c r="R17" s="69">
        <v>0.4</v>
      </c>
      <c r="S17" s="69">
        <v>79</v>
      </c>
      <c r="T17" s="69">
        <v>0.16455696202531644</v>
      </c>
      <c r="U17" s="69">
        <v>0.69620253164556967</v>
      </c>
    </row>
    <row r="18" spans="2:21">
      <c r="B18" s="1333"/>
      <c r="C18" s="40" t="s">
        <v>11</v>
      </c>
      <c r="D18" s="69">
        <v>34</v>
      </c>
      <c r="E18" s="69">
        <v>0.11764705882352941</v>
      </c>
      <c r="F18" s="69">
        <v>0.47058823529411764</v>
      </c>
      <c r="G18" s="69">
        <v>9</v>
      </c>
      <c r="H18" s="69">
        <v>0.1111111111111111</v>
      </c>
      <c r="I18" s="69">
        <v>0.88888888888888884</v>
      </c>
      <c r="J18" s="69">
        <v>8</v>
      </c>
      <c r="K18" s="69">
        <v>0</v>
      </c>
      <c r="L18" s="69">
        <v>1</v>
      </c>
      <c r="M18" s="69"/>
      <c r="N18" s="69"/>
      <c r="O18" s="69"/>
      <c r="P18" s="69">
        <v>2</v>
      </c>
      <c r="Q18" s="69">
        <v>1</v>
      </c>
      <c r="R18" s="69">
        <v>0</v>
      </c>
      <c r="S18" s="69">
        <v>53</v>
      </c>
      <c r="T18" s="69">
        <v>0.13207547169811321</v>
      </c>
      <c r="U18" s="69">
        <v>0.60377358490566035</v>
      </c>
    </row>
    <row r="19" spans="2:21">
      <c r="B19" s="1333"/>
      <c r="C19" s="40" t="s">
        <v>12</v>
      </c>
      <c r="D19" s="69">
        <v>0</v>
      </c>
      <c r="E19" s="69">
        <v>0</v>
      </c>
      <c r="F19" s="69">
        <v>0</v>
      </c>
      <c r="G19" s="69">
        <v>10</v>
      </c>
      <c r="H19" s="69">
        <v>0</v>
      </c>
      <c r="I19" s="69">
        <v>0.9</v>
      </c>
      <c r="J19" s="69">
        <v>9</v>
      </c>
      <c r="K19" s="69">
        <v>0.22222222222222221</v>
      </c>
      <c r="L19" s="69">
        <v>0.66666666666666663</v>
      </c>
      <c r="M19" s="69"/>
      <c r="N19" s="69"/>
      <c r="O19" s="69"/>
      <c r="P19" s="69">
        <v>1</v>
      </c>
      <c r="Q19" s="69">
        <v>0</v>
      </c>
      <c r="R19" s="69">
        <v>0</v>
      </c>
      <c r="S19" s="69">
        <v>20</v>
      </c>
      <c r="T19" s="69">
        <v>0.1</v>
      </c>
      <c r="U19" s="69">
        <v>0.75</v>
      </c>
    </row>
    <row r="20" spans="2:21">
      <c r="B20" s="1333"/>
      <c r="C20" s="20" t="s">
        <v>82</v>
      </c>
      <c r="D20" s="69">
        <v>18</v>
      </c>
      <c r="E20" s="69">
        <v>0.61111111111111116</v>
      </c>
      <c r="F20" s="69">
        <v>0.27777777777777779</v>
      </c>
      <c r="G20" s="69">
        <v>10</v>
      </c>
      <c r="H20" s="69">
        <v>0.2</v>
      </c>
      <c r="I20" s="69">
        <v>0.7</v>
      </c>
      <c r="J20" s="69">
        <v>6</v>
      </c>
      <c r="K20" s="69">
        <v>0</v>
      </c>
      <c r="L20" s="69">
        <v>0.66666666666666663</v>
      </c>
      <c r="M20" s="69"/>
      <c r="N20" s="69"/>
      <c r="O20" s="69"/>
      <c r="P20" s="69">
        <v>4</v>
      </c>
      <c r="Q20" s="69">
        <v>0.5</v>
      </c>
      <c r="R20" s="69">
        <v>0.5</v>
      </c>
      <c r="S20" s="69">
        <v>38</v>
      </c>
      <c r="T20" s="69">
        <v>0.39473684210526316</v>
      </c>
      <c r="U20" s="69">
        <v>0.47368421052631576</v>
      </c>
    </row>
    <row r="21" spans="2:21">
      <c r="B21" s="1333"/>
      <c r="C21" s="20" t="s">
        <v>140</v>
      </c>
      <c r="D21" s="69">
        <v>27</v>
      </c>
      <c r="E21" s="69">
        <v>0.29629629629629628</v>
      </c>
      <c r="F21" s="69">
        <v>0.62962962962962965</v>
      </c>
      <c r="G21" s="69">
        <v>27</v>
      </c>
      <c r="H21" s="69">
        <v>0.22222222222222221</v>
      </c>
      <c r="I21" s="69">
        <v>0.62962962962962965</v>
      </c>
      <c r="J21" s="69">
        <v>21</v>
      </c>
      <c r="K21" s="69">
        <v>0.2857142857142857</v>
      </c>
      <c r="L21" s="69">
        <v>0.52380952380952384</v>
      </c>
      <c r="M21" s="69"/>
      <c r="N21" s="69"/>
      <c r="O21" s="69"/>
      <c r="P21" s="69">
        <v>4</v>
      </c>
      <c r="Q21" s="69">
        <v>0</v>
      </c>
      <c r="R21" s="69">
        <v>0.75</v>
      </c>
      <c r="S21" s="69">
        <v>79</v>
      </c>
      <c r="T21" s="69">
        <v>0.25316455696202533</v>
      </c>
      <c r="U21" s="69">
        <v>0.60759493670886078</v>
      </c>
    </row>
    <row r="22" spans="2:21" ht="28.2">
      <c r="B22" s="1333"/>
      <c r="C22" s="20" t="s">
        <v>72</v>
      </c>
      <c r="D22" s="69">
        <v>22</v>
      </c>
      <c r="E22" s="69">
        <v>4.5454545454545456E-2</v>
      </c>
      <c r="F22" s="69">
        <v>0.63636363636363635</v>
      </c>
      <c r="G22" s="69">
        <v>21</v>
      </c>
      <c r="H22" s="69">
        <v>0.23809523809523808</v>
      </c>
      <c r="I22" s="69">
        <v>0.7142857142857143</v>
      </c>
      <c r="J22" s="69">
        <v>17</v>
      </c>
      <c r="K22" s="69">
        <v>0</v>
      </c>
      <c r="L22" s="69">
        <v>0.94117647058823528</v>
      </c>
      <c r="M22" s="69"/>
      <c r="N22" s="69"/>
      <c r="O22" s="69"/>
      <c r="P22" s="69">
        <v>6</v>
      </c>
      <c r="Q22" s="69">
        <v>0.33333333333333331</v>
      </c>
      <c r="R22" s="69">
        <v>0.33333333333333331</v>
      </c>
      <c r="S22" s="69">
        <v>66</v>
      </c>
      <c r="T22" s="69">
        <v>0.12121212121212122</v>
      </c>
      <c r="U22" s="69">
        <v>0.71212121212121215</v>
      </c>
    </row>
    <row r="23" spans="2:21">
      <c r="B23" s="1333"/>
      <c r="C23" s="20" t="s">
        <v>15</v>
      </c>
      <c r="D23" s="69">
        <v>12</v>
      </c>
      <c r="E23" s="69">
        <v>8.3333333333333329E-2</v>
      </c>
      <c r="F23" s="69">
        <v>0.41666666666666669</v>
      </c>
      <c r="G23" s="69">
        <v>19</v>
      </c>
      <c r="H23" s="69">
        <v>0</v>
      </c>
      <c r="I23" s="69">
        <v>0.94736842105263153</v>
      </c>
      <c r="J23" s="69">
        <v>11</v>
      </c>
      <c r="K23" s="69">
        <v>0.27272727272727271</v>
      </c>
      <c r="L23" s="69">
        <v>0.72727272727272729</v>
      </c>
      <c r="M23" s="69"/>
      <c r="N23" s="69"/>
      <c r="O23" s="69"/>
      <c r="P23" s="69">
        <v>0</v>
      </c>
      <c r="Q23" s="69">
        <v>0</v>
      </c>
      <c r="R23" s="69">
        <v>0</v>
      </c>
      <c r="S23" s="69">
        <v>42</v>
      </c>
      <c r="T23" s="69">
        <v>9.5238095238095233E-2</v>
      </c>
      <c r="U23" s="69">
        <v>0.73809523809523814</v>
      </c>
    </row>
    <row r="24" spans="2:21">
      <c r="B24" s="1333"/>
      <c r="C24" s="26" t="s">
        <v>190</v>
      </c>
      <c r="D24" s="69">
        <v>10</v>
      </c>
      <c r="E24" s="69">
        <v>0.1</v>
      </c>
      <c r="F24" s="69">
        <v>0.4</v>
      </c>
      <c r="G24" s="69">
        <v>10</v>
      </c>
      <c r="H24" s="69">
        <v>0.2</v>
      </c>
      <c r="I24" s="69">
        <v>0.8</v>
      </c>
      <c r="J24" s="69">
        <v>6</v>
      </c>
      <c r="K24" s="69">
        <v>0</v>
      </c>
      <c r="L24" s="69">
        <v>1</v>
      </c>
      <c r="M24" s="69"/>
      <c r="N24" s="69"/>
      <c r="O24" s="69"/>
      <c r="P24" s="69">
        <v>1</v>
      </c>
      <c r="Q24" s="69">
        <v>0</v>
      </c>
      <c r="R24" s="69">
        <v>1</v>
      </c>
      <c r="S24" s="69">
        <v>27</v>
      </c>
      <c r="T24" s="69">
        <v>0.1111111111111111</v>
      </c>
      <c r="U24" s="69">
        <v>0.70370370370370372</v>
      </c>
    </row>
    <row r="25" spans="2:21" ht="28.2">
      <c r="B25" s="1333"/>
      <c r="C25" s="20" t="s">
        <v>80</v>
      </c>
      <c r="D25" s="69">
        <v>20</v>
      </c>
      <c r="E25" s="69">
        <v>0.2</v>
      </c>
      <c r="F25" s="69">
        <v>0.6</v>
      </c>
      <c r="G25" s="69">
        <v>14</v>
      </c>
      <c r="H25" s="69">
        <v>0.21428571428571427</v>
      </c>
      <c r="I25" s="69">
        <v>0.7857142857142857</v>
      </c>
      <c r="J25" s="69">
        <v>8</v>
      </c>
      <c r="K25" s="69">
        <v>0</v>
      </c>
      <c r="L25" s="69">
        <v>0.75</v>
      </c>
      <c r="M25" s="69"/>
      <c r="N25" s="69"/>
      <c r="O25" s="69"/>
      <c r="P25" s="69">
        <v>4</v>
      </c>
      <c r="Q25" s="69">
        <v>1</v>
      </c>
      <c r="R25" s="69">
        <v>0</v>
      </c>
      <c r="S25" s="69">
        <v>46</v>
      </c>
      <c r="T25" s="69">
        <v>0.2391304347826087</v>
      </c>
      <c r="U25" s="69">
        <v>0.63043478260869568</v>
      </c>
    </row>
    <row r="26" spans="2:21" ht="28.2">
      <c r="B26" s="1333"/>
      <c r="C26" s="20" t="s">
        <v>81</v>
      </c>
      <c r="D26" s="69">
        <v>17</v>
      </c>
      <c r="E26" s="69">
        <v>0.11764705882352941</v>
      </c>
      <c r="F26" s="69">
        <v>0.52941176470588236</v>
      </c>
      <c r="G26" s="69">
        <v>13</v>
      </c>
      <c r="H26" s="69">
        <v>7.6923076923076927E-2</v>
      </c>
      <c r="I26" s="69">
        <v>0.76923076923076927</v>
      </c>
      <c r="J26" s="69">
        <v>12</v>
      </c>
      <c r="K26" s="69">
        <v>8.3333333333333329E-2</v>
      </c>
      <c r="L26" s="69">
        <v>0.91666666666666663</v>
      </c>
      <c r="M26" s="69"/>
      <c r="N26" s="69"/>
      <c r="O26" s="69"/>
      <c r="P26" s="69">
        <v>3</v>
      </c>
      <c r="Q26" s="69">
        <v>0.66666666666666663</v>
      </c>
      <c r="R26" s="69">
        <v>0.33333333333333331</v>
      </c>
      <c r="S26" s="69">
        <v>45</v>
      </c>
      <c r="T26" s="69">
        <v>0.13333333333333333</v>
      </c>
      <c r="U26" s="69">
        <v>0.68888888888888888</v>
      </c>
    </row>
    <row r="27" spans="2:21" ht="28.2">
      <c r="B27" s="1333"/>
      <c r="C27" s="20" t="s">
        <v>16</v>
      </c>
      <c r="D27" s="69">
        <v>18</v>
      </c>
      <c r="E27" s="69">
        <v>0</v>
      </c>
      <c r="F27" s="69">
        <v>0.61111111111111116</v>
      </c>
      <c r="G27" s="69">
        <v>20</v>
      </c>
      <c r="H27" s="69">
        <v>0</v>
      </c>
      <c r="I27" s="69">
        <v>1</v>
      </c>
      <c r="J27" s="69">
        <v>12</v>
      </c>
      <c r="K27" s="69">
        <v>0.66666666666666663</v>
      </c>
      <c r="L27" s="69">
        <v>0.33333333333333331</v>
      </c>
      <c r="M27" s="69">
        <v>16</v>
      </c>
      <c r="N27" s="69">
        <v>0.375</v>
      </c>
      <c r="O27" s="69">
        <v>0.625</v>
      </c>
      <c r="P27" s="69">
        <v>4</v>
      </c>
      <c r="Q27" s="69">
        <v>0</v>
      </c>
      <c r="R27" s="69">
        <v>1</v>
      </c>
      <c r="S27" s="69">
        <v>70</v>
      </c>
      <c r="T27" s="69">
        <v>0.2</v>
      </c>
      <c r="U27" s="69">
        <v>0.7</v>
      </c>
    </row>
    <row r="28" spans="2:21" ht="28.2">
      <c r="B28" s="1333"/>
      <c r="C28" s="20" t="s">
        <v>187</v>
      </c>
      <c r="D28" s="69">
        <v>0</v>
      </c>
      <c r="E28" s="69">
        <v>0</v>
      </c>
      <c r="F28" s="69">
        <v>0</v>
      </c>
      <c r="G28" s="69">
        <v>0</v>
      </c>
      <c r="H28" s="69">
        <v>0</v>
      </c>
      <c r="I28" s="69">
        <v>0</v>
      </c>
      <c r="J28" s="69">
        <v>4</v>
      </c>
      <c r="K28" s="69">
        <v>0.25</v>
      </c>
      <c r="L28" s="69">
        <v>0.5</v>
      </c>
      <c r="M28" s="69">
        <v>2</v>
      </c>
      <c r="N28" s="69">
        <v>1</v>
      </c>
      <c r="O28" s="69">
        <v>1</v>
      </c>
      <c r="P28" s="69">
        <v>0</v>
      </c>
      <c r="Q28" s="69">
        <v>0</v>
      </c>
      <c r="R28" s="69">
        <v>0</v>
      </c>
      <c r="S28" s="69">
        <v>6</v>
      </c>
      <c r="T28" s="69">
        <v>0.5</v>
      </c>
      <c r="U28" s="69">
        <v>0.66666666666666663</v>
      </c>
    </row>
    <row r="29" spans="2:21">
      <c r="B29" s="1333"/>
      <c r="C29" s="20" t="s">
        <v>279</v>
      </c>
      <c r="D29" s="69">
        <v>16</v>
      </c>
      <c r="E29" s="69">
        <v>0</v>
      </c>
      <c r="F29" s="69">
        <v>0.4375</v>
      </c>
      <c r="G29" s="69">
        <v>16</v>
      </c>
      <c r="H29" s="69">
        <v>6.25E-2</v>
      </c>
      <c r="I29" s="69">
        <v>0.8125</v>
      </c>
      <c r="J29" s="69">
        <v>8</v>
      </c>
      <c r="K29" s="69">
        <v>0.25</v>
      </c>
      <c r="L29" s="69">
        <v>0.75</v>
      </c>
      <c r="M29" s="69">
        <v>14</v>
      </c>
      <c r="N29" s="69">
        <v>0.14285714285714285</v>
      </c>
      <c r="O29" s="69">
        <v>0.7857142857142857</v>
      </c>
      <c r="P29" s="69">
        <v>1</v>
      </c>
      <c r="Q29" s="69">
        <v>0</v>
      </c>
      <c r="R29" s="69">
        <v>1</v>
      </c>
      <c r="S29" s="69">
        <v>55</v>
      </c>
      <c r="T29" s="69">
        <v>9.0909090909090912E-2</v>
      </c>
      <c r="U29" s="69">
        <v>0.69090909090909092</v>
      </c>
    </row>
    <row r="30" spans="2:21" ht="42">
      <c r="B30" s="1333"/>
      <c r="C30" s="20" t="s">
        <v>300</v>
      </c>
      <c r="D30" s="69">
        <v>19</v>
      </c>
      <c r="E30" s="69">
        <v>5.2631578947368418E-2</v>
      </c>
      <c r="F30" s="69">
        <v>0.57894736842105265</v>
      </c>
      <c r="G30" s="69">
        <v>9</v>
      </c>
      <c r="H30" s="69">
        <v>0.22222222222222221</v>
      </c>
      <c r="I30" s="69">
        <v>0.77777777777777779</v>
      </c>
      <c r="J30" s="69">
        <v>6</v>
      </c>
      <c r="K30" s="69">
        <v>0.16666666666666666</v>
      </c>
      <c r="L30" s="69">
        <v>0.83333333333333337</v>
      </c>
      <c r="M30" s="69">
        <v>14</v>
      </c>
      <c r="N30" s="69">
        <v>7.1428571428571425E-2</v>
      </c>
      <c r="O30" s="69">
        <v>0.8571428571428571</v>
      </c>
      <c r="P30" s="69">
        <v>2</v>
      </c>
      <c r="Q30" s="69">
        <v>0.5</v>
      </c>
      <c r="R30" s="69">
        <v>0.5</v>
      </c>
      <c r="S30" s="69">
        <v>50</v>
      </c>
      <c r="T30" s="69">
        <v>0.12</v>
      </c>
      <c r="U30" s="69">
        <v>0.72</v>
      </c>
    </row>
    <row r="31" spans="2:21">
      <c r="B31" s="1333"/>
      <c r="C31" s="25" t="s">
        <v>302</v>
      </c>
      <c r="D31" s="60">
        <v>247</v>
      </c>
      <c r="E31" s="60">
        <v>0.17408906882591094</v>
      </c>
      <c r="F31" s="60">
        <v>0.52226720647773284</v>
      </c>
      <c r="G31" s="60">
        <v>203</v>
      </c>
      <c r="H31" s="60">
        <v>0.11822660098522167</v>
      </c>
      <c r="I31" s="60">
        <v>0.80788177339901479</v>
      </c>
      <c r="J31" s="60">
        <v>143</v>
      </c>
      <c r="K31" s="60">
        <v>0.16783216783216784</v>
      </c>
      <c r="L31" s="60">
        <v>0.74825174825174823</v>
      </c>
      <c r="M31" s="60">
        <v>46</v>
      </c>
      <c r="N31" s="60">
        <v>0.2391304347826087</v>
      </c>
      <c r="O31" s="60">
        <v>0.76086956521739135</v>
      </c>
      <c r="P31" s="60">
        <v>37</v>
      </c>
      <c r="Q31" s="60">
        <v>0.40540540540540543</v>
      </c>
      <c r="R31" s="60">
        <v>0.45945945945945948</v>
      </c>
      <c r="S31" s="60">
        <v>676</v>
      </c>
      <c r="T31" s="60">
        <v>0.17307692307692307</v>
      </c>
      <c r="U31" s="60">
        <v>0.66863905325443784</v>
      </c>
    </row>
    <row r="32" spans="2:21">
      <c r="B32" s="1333"/>
      <c r="C32" s="55" t="s">
        <v>26</v>
      </c>
      <c r="D32" s="69">
        <v>13</v>
      </c>
      <c r="E32" s="69">
        <v>0</v>
      </c>
      <c r="F32" s="69">
        <v>0.76923076923076927</v>
      </c>
      <c r="G32" s="69">
        <v>10</v>
      </c>
      <c r="H32" s="69">
        <v>0.1</v>
      </c>
      <c r="I32" s="69">
        <v>0.7</v>
      </c>
      <c r="J32" s="69">
        <v>0</v>
      </c>
      <c r="K32" s="69"/>
      <c r="L32" s="69"/>
      <c r="M32" s="69"/>
      <c r="N32" s="69"/>
      <c r="O32" s="69"/>
      <c r="P32" s="69">
        <v>5</v>
      </c>
      <c r="Q32" s="69">
        <v>0.8</v>
      </c>
      <c r="R32" s="69">
        <v>0.2</v>
      </c>
      <c r="S32" s="69">
        <v>28</v>
      </c>
      <c r="T32" s="69">
        <v>0.17857142857142858</v>
      </c>
      <c r="U32" s="69">
        <v>0.6428571428571429</v>
      </c>
    </row>
    <row r="33" spans="2:21" ht="42">
      <c r="B33" s="1333"/>
      <c r="C33" s="55" t="s">
        <v>298</v>
      </c>
      <c r="D33" s="69">
        <v>27</v>
      </c>
      <c r="E33" s="69">
        <v>0.1111111111111111</v>
      </c>
      <c r="F33" s="69">
        <v>0.40740740740740738</v>
      </c>
      <c r="G33" s="69">
        <v>17</v>
      </c>
      <c r="H33" s="69">
        <v>0.11764705882352941</v>
      </c>
      <c r="I33" s="69">
        <v>0.82352941176470584</v>
      </c>
      <c r="J33" s="69">
        <v>0</v>
      </c>
      <c r="K33" s="69"/>
      <c r="L33" s="69"/>
      <c r="M33" s="69"/>
      <c r="N33" s="69"/>
      <c r="O33" s="69"/>
      <c r="P33" s="69">
        <v>2</v>
      </c>
      <c r="Q33" s="69">
        <v>0</v>
      </c>
      <c r="R33" s="69">
        <v>0</v>
      </c>
      <c r="S33" s="69">
        <v>46</v>
      </c>
      <c r="T33" s="69">
        <v>0.10869565217391304</v>
      </c>
      <c r="U33" s="69">
        <v>0.54347826086956519</v>
      </c>
    </row>
    <row r="34" spans="2:21" ht="28.2">
      <c r="B34" s="1333"/>
      <c r="C34" s="55" t="s">
        <v>299</v>
      </c>
      <c r="D34" s="69">
        <v>21</v>
      </c>
      <c r="E34" s="69">
        <v>0.14285714285714285</v>
      </c>
      <c r="F34" s="69">
        <v>0.66666666666666663</v>
      </c>
      <c r="G34" s="69">
        <v>15</v>
      </c>
      <c r="H34" s="69">
        <v>0.2</v>
      </c>
      <c r="I34" s="69">
        <v>0.66666666666666663</v>
      </c>
      <c r="J34" s="69">
        <v>0</v>
      </c>
      <c r="K34" s="69"/>
      <c r="L34" s="69"/>
      <c r="M34" s="69"/>
      <c r="N34" s="69"/>
      <c r="O34" s="69"/>
      <c r="P34" s="69">
        <v>1</v>
      </c>
      <c r="Q34" s="69">
        <v>0</v>
      </c>
      <c r="R34" s="69">
        <v>1</v>
      </c>
      <c r="S34" s="69">
        <v>37</v>
      </c>
      <c r="T34" s="69">
        <v>0.16216216216216217</v>
      </c>
      <c r="U34" s="69">
        <v>0.67567567567567566</v>
      </c>
    </row>
    <row r="35" spans="2:21">
      <c r="B35" s="1333"/>
      <c r="C35" s="55" t="s">
        <v>229</v>
      </c>
      <c r="D35" s="69">
        <v>16</v>
      </c>
      <c r="E35" s="69">
        <v>0.1875</v>
      </c>
      <c r="F35" s="69">
        <v>0.6875</v>
      </c>
      <c r="G35" s="69">
        <v>9</v>
      </c>
      <c r="H35" s="69">
        <v>0.1111111111111111</v>
      </c>
      <c r="I35" s="69">
        <v>0.88888888888888884</v>
      </c>
      <c r="J35" s="69">
        <v>0</v>
      </c>
      <c r="K35" s="69"/>
      <c r="L35" s="69"/>
      <c r="M35" s="69"/>
      <c r="N35" s="69"/>
      <c r="O35" s="69"/>
      <c r="P35" s="69">
        <v>0</v>
      </c>
      <c r="Q35" s="69">
        <v>0</v>
      </c>
      <c r="R35" s="69">
        <v>0</v>
      </c>
      <c r="S35" s="69">
        <v>25</v>
      </c>
      <c r="T35" s="69">
        <v>0.16</v>
      </c>
      <c r="U35" s="69">
        <v>0.76</v>
      </c>
    </row>
    <row r="36" spans="2:21" ht="28.2">
      <c r="B36" s="1333"/>
      <c r="C36" s="55" t="s">
        <v>138</v>
      </c>
      <c r="D36" s="69">
        <v>29</v>
      </c>
      <c r="E36" s="69">
        <v>0</v>
      </c>
      <c r="F36" s="69">
        <v>0.68965517241379315</v>
      </c>
      <c r="G36" s="69">
        <v>22</v>
      </c>
      <c r="H36" s="69">
        <v>9.0909090909090912E-2</v>
      </c>
      <c r="I36" s="69">
        <v>0.86363636363636365</v>
      </c>
      <c r="J36" s="69">
        <v>0</v>
      </c>
      <c r="K36" s="69"/>
      <c r="L36" s="69"/>
      <c r="M36" s="69"/>
      <c r="N36" s="69"/>
      <c r="O36" s="69"/>
      <c r="P36" s="69">
        <v>8</v>
      </c>
      <c r="Q36" s="69">
        <v>0.125</v>
      </c>
      <c r="R36" s="69">
        <v>0.25</v>
      </c>
      <c r="S36" s="69">
        <v>59</v>
      </c>
      <c r="T36" s="69">
        <v>5.0847457627118647E-2</v>
      </c>
      <c r="U36" s="69">
        <v>0.69491525423728817</v>
      </c>
    </row>
    <row r="37" spans="2:21">
      <c r="B37" s="1334"/>
      <c r="C37" s="71" t="s">
        <v>222</v>
      </c>
      <c r="D37" s="60">
        <v>106</v>
      </c>
      <c r="E37" s="60">
        <v>8.4905660377358486E-2</v>
      </c>
      <c r="F37" s="60">
        <v>0.62264150943396224</v>
      </c>
      <c r="G37" s="60">
        <v>73</v>
      </c>
      <c r="H37" s="60">
        <v>0.12328767123287671</v>
      </c>
      <c r="I37" s="60">
        <v>0.79452054794520544</v>
      </c>
      <c r="J37" s="60"/>
      <c r="K37" s="60"/>
      <c r="L37" s="60"/>
      <c r="M37" s="60"/>
      <c r="N37" s="60"/>
      <c r="O37" s="60"/>
      <c r="P37" s="60">
        <v>16</v>
      </c>
      <c r="Q37" s="60">
        <v>0.3125</v>
      </c>
      <c r="R37" s="60">
        <v>0.25</v>
      </c>
      <c r="S37" s="60">
        <v>195</v>
      </c>
      <c r="T37" s="60">
        <v>0.11794871794871795</v>
      </c>
      <c r="U37" s="60">
        <v>0.65641025641025641</v>
      </c>
    </row>
    <row r="38" spans="2:21">
      <c r="B38" s="1287" t="s">
        <v>307</v>
      </c>
      <c r="C38" s="61" t="s">
        <v>280</v>
      </c>
      <c r="D38" s="30">
        <f>[5]Munka18!D38</f>
        <v>30</v>
      </c>
      <c r="E38" s="1737">
        <f>[5]Munka18!E38/D38</f>
        <v>0.76666666666666672</v>
      </c>
      <c r="F38" s="1737">
        <f>[5]Munka18!F38/D38</f>
        <v>0.13333333333333333</v>
      </c>
      <c r="G38" s="1737">
        <f>[5]Munka18!G38</f>
        <v>15</v>
      </c>
      <c r="H38" s="1737">
        <f>[5]Munka18!H38/G38</f>
        <v>0.93333333333333335</v>
      </c>
      <c r="I38" s="1737">
        <f>[5]Munka18!I38/G38</f>
        <v>0.46666666666666667</v>
      </c>
      <c r="J38" s="1737">
        <f>[5]Munka18!J38</f>
        <v>16</v>
      </c>
      <c r="K38" s="1737">
        <f>[5]Munka18!K38/J38</f>
        <v>0.9375</v>
      </c>
      <c r="L38" s="1737">
        <f>[5]Munka18!L38/J38</f>
        <v>0.5625</v>
      </c>
      <c r="M38" s="1737">
        <f>[5]Munka18!M38</f>
        <v>11</v>
      </c>
      <c r="N38" s="1737"/>
      <c r="O38" s="1737"/>
      <c r="P38" s="1737">
        <f>[5]Munka18!P38</f>
        <v>6</v>
      </c>
      <c r="Q38" s="1737">
        <f>[5]Munka18!Q38/P38</f>
        <v>0</v>
      </c>
      <c r="R38" s="1737">
        <f>[5]Munka18!R38/P38</f>
        <v>0.16666666666666666</v>
      </c>
      <c r="S38" s="30">
        <f>[5]Munka18!S38</f>
        <v>78</v>
      </c>
      <c r="T38" s="1737">
        <f>[5]Munka18!T38/S38</f>
        <v>0.80769230769230771</v>
      </c>
      <c r="U38" s="1737">
        <f>[5]Munka18!U38/S38</f>
        <v>0.38461538461538464</v>
      </c>
    </row>
    <row r="39" spans="2:21">
      <c r="B39" s="1325"/>
      <c r="C39" s="61" t="s">
        <v>73</v>
      </c>
      <c r="D39" s="30">
        <f>[5]Munka18!D39</f>
        <v>30</v>
      </c>
      <c r="E39" s="1737">
        <f>[5]Munka18!E39/D39</f>
        <v>0.7</v>
      </c>
      <c r="F39" s="1737">
        <f>[5]Munka18!F39/D39</f>
        <v>0.2</v>
      </c>
      <c r="G39" s="1737">
        <f>[5]Munka18!G39</f>
        <v>24</v>
      </c>
      <c r="H39" s="1737">
        <f>[5]Munka18!H39/G39</f>
        <v>0.95833333333333337</v>
      </c>
      <c r="I39" s="1737">
        <f>[5]Munka18!I39/G39</f>
        <v>0.58333333333333337</v>
      </c>
      <c r="J39" s="1737">
        <f>[5]Munka18!J39</f>
        <v>27</v>
      </c>
      <c r="K39" s="1737">
        <f>[5]Munka18!K39/J39</f>
        <v>1</v>
      </c>
      <c r="L39" s="1737">
        <f>[5]Munka18!L39/J39</f>
        <v>0.70370370370370372</v>
      </c>
      <c r="M39" s="1737">
        <f>[5]Munka18!M39</f>
        <v>23</v>
      </c>
      <c r="N39" s="1737">
        <f>[5]Munka18!N39/M39</f>
        <v>1</v>
      </c>
      <c r="O39" s="1737">
        <f>[5]Munka18!O39/M39</f>
        <v>0.86956521739130432</v>
      </c>
      <c r="P39" s="1737">
        <f>[5]Munka18!P39</f>
        <v>9</v>
      </c>
      <c r="Q39" s="1737">
        <f>[5]Munka18!Q39/P39</f>
        <v>0</v>
      </c>
      <c r="R39" s="1737">
        <f>[5]Munka18!R39/P39</f>
        <v>0.22222222222222221</v>
      </c>
      <c r="S39" s="30">
        <f>[5]Munka18!S39</f>
        <v>113</v>
      </c>
      <c r="T39" s="1737">
        <f>[5]Munka18!T39/S39</f>
        <v>0.83185840707964598</v>
      </c>
      <c r="U39" s="1737">
        <f>[5]Munka18!U39/S39</f>
        <v>0.53982300884955747</v>
      </c>
    </row>
    <row r="40" spans="2:21">
      <c r="B40" s="1325"/>
      <c r="C40" s="61" t="s">
        <v>20</v>
      </c>
      <c r="D40" s="30">
        <f>[5]Munka18!D40</f>
        <v>30</v>
      </c>
      <c r="E40" s="1737">
        <f>[5]Munka18!E40/D40</f>
        <v>0.73333333333333328</v>
      </c>
      <c r="F40" s="1737">
        <f>[5]Munka18!F40/D40</f>
        <v>0.33333333333333331</v>
      </c>
      <c r="G40" s="1737">
        <f>[5]Munka18!G40</f>
        <v>15</v>
      </c>
      <c r="H40" s="1737">
        <f>[5]Munka18!H40/G40</f>
        <v>1</v>
      </c>
      <c r="I40" s="1737">
        <f>[5]Munka18!I40/G40</f>
        <v>0.8666666666666667</v>
      </c>
      <c r="J40" s="1737">
        <f>[5]Munka18!J40</f>
        <v>18</v>
      </c>
      <c r="K40" s="1737">
        <f>[5]Munka18!K40/J40</f>
        <v>1</v>
      </c>
      <c r="L40" s="1737">
        <f>[5]Munka18!L40/J40</f>
        <v>0.83333333333333337</v>
      </c>
      <c r="M40" s="1737">
        <f>[5]Munka18!M40</f>
        <v>13</v>
      </c>
      <c r="N40" s="1737">
        <f>[5]Munka18!N40/M40</f>
        <v>0.92307692307692313</v>
      </c>
      <c r="O40" s="1737">
        <f>[5]Munka18!O40/M40</f>
        <v>0.76923076923076927</v>
      </c>
      <c r="P40" s="1737">
        <f>[5]Munka18!P40</f>
        <v>4</v>
      </c>
      <c r="Q40" s="1737">
        <f>[5]Munka18!Q40/P40</f>
        <v>0</v>
      </c>
      <c r="R40" s="1737">
        <f>[5]Munka18!R40/P40</f>
        <v>0.25</v>
      </c>
      <c r="S40" s="30">
        <f>[5]Munka18!S40</f>
        <v>80</v>
      </c>
      <c r="T40" s="1737">
        <f>[5]Munka18!T40/S40</f>
        <v>0.83750000000000002</v>
      </c>
      <c r="U40" s="1737">
        <f>[5]Munka18!U40/S40</f>
        <v>0.61250000000000004</v>
      </c>
    </row>
    <row r="41" spans="2:21" ht="28.2">
      <c r="B41" s="1325"/>
      <c r="C41" s="61" t="s">
        <v>281</v>
      </c>
      <c r="D41" s="30">
        <f>[5]Munka18!D41</f>
        <v>34</v>
      </c>
      <c r="E41" s="1737">
        <f>[5]Munka18!E41/D41</f>
        <v>0.73529411764705888</v>
      </c>
      <c r="F41" s="1737">
        <f>[5]Munka18!F41/D41</f>
        <v>0.55882352941176472</v>
      </c>
      <c r="G41" s="1737">
        <f>[5]Munka18!G41</f>
        <v>25</v>
      </c>
      <c r="H41" s="1737">
        <f>[5]Munka18!H41/G41</f>
        <v>0.92</v>
      </c>
      <c r="I41" s="1737">
        <f>[5]Munka18!I41/G41</f>
        <v>0.84</v>
      </c>
      <c r="J41" s="1737">
        <f>[5]Munka18!J41</f>
        <v>28</v>
      </c>
      <c r="K41" s="1737">
        <f>[5]Munka18!K41/J41</f>
        <v>1</v>
      </c>
      <c r="L41" s="1737">
        <f>[5]Munka18!L41/J41</f>
        <v>1</v>
      </c>
      <c r="M41" s="1737">
        <f>[5]Munka18!M41</f>
        <v>0</v>
      </c>
      <c r="N41" s="1737" t="e">
        <f>[5]Munka18!N41/M41</f>
        <v>#DIV/0!</v>
      </c>
      <c r="O41" s="1737" t="e">
        <f>[5]Munka18!O41/M41</f>
        <v>#DIV/0!</v>
      </c>
      <c r="P41" s="1737">
        <f>[5]Munka18!P41</f>
        <v>5</v>
      </c>
      <c r="Q41" s="1737">
        <f>[5]Munka18!Q41/P41</f>
        <v>0</v>
      </c>
      <c r="R41" s="1737">
        <f>[5]Munka18!R41/P41</f>
        <v>0.4</v>
      </c>
      <c r="S41" s="30">
        <f>[5]Munka18!S41</f>
        <v>92</v>
      </c>
      <c r="T41" s="1737">
        <f>[5]Munka18!T41/S41</f>
        <v>0.82608695652173914</v>
      </c>
      <c r="U41" s="1737">
        <f>[5]Munka18!U41/S41</f>
        <v>0.76086956521739135</v>
      </c>
    </row>
    <row r="42" spans="2:21" ht="28.2">
      <c r="B42" s="1325"/>
      <c r="C42" s="61" t="s">
        <v>75</v>
      </c>
      <c r="D42" s="30">
        <f>[5]Munka18!D42</f>
        <v>16</v>
      </c>
      <c r="E42" s="1737">
        <f>[5]Munka18!E42/D42</f>
        <v>0.5625</v>
      </c>
      <c r="F42" s="1737">
        <f>[5]Munka18!F42/D42</f>
        <v>0.25</v>
      </c>
      <c r="G42" s="1737">
        <f>[5]Munka18!G42</f>
        <v>12</v>
      </c>
      <c r="H42" s="1737">
        <f>[5]Munka18!H42/G42</f>
        <v>0.91666666666666663</v>
      </c>
      <c r="I42" s="1737">
        <f>[5]Munka18!I42/G42</f>
        <v>0.66666666666666663</v>
      </c>
      <c r="J42" s="1737">
        <f>[5]Munka18!J42</f>
        <v>13</v>
      </c>
      <c r="K42" s="1737">
        <f>[5]Munka18!K42/J42</f>
        <v>1</v>
      </c>
      <c r="L42" s="1737">
        <f>[5]Munka18!L42/J42</f>
        <v>0.61538461538461542</v>
      </c>
      <c r="M42" s="1737">
        <f>[5]Munka18!M42</f>
        <v>7</v>
      </c>
      <c r="N42" s="1737"/>
      <c r="O42" s="1737"/>
      <c r="P42" s="1737">
        <f>[5]Munka18!P42</f>
        <v>0</v>
      </c>
      <c r="Q42" s="1737" t="e">
        <f>[5]Munka18!Q42/P42</f>
        <v>#DIV/0!</v>
      </c>
      <c r="R42" s="1737" t="e">
        <f>[5]Munka18!R42/P42</f>
        <v>#DIV/0!</v>
      </c>
      <c r="S42" s="30">
        <f>[5]Munka18!S42</f>
        <v>48</v>
      </c>
      <c r="T42" s="1737">
        <f>[5]Munka18!T42/S42</f>
        <v>0.83333333333333337</v>
      </c>
      <c r="U42" s="1737">
        <f>[5]Munka18!U42/S42</f>
        <v>0.5625</v>
      </c>
    </row>
    <row r="43" spans="2:21">
      <c r="B43" s="1325"/>
      <c r="C43" s="61" t="s">
        <v>52</v>
      </c>
      <c r="D43" s="30">
        <f>[5]Munka18!D43</f>
        <v>19</v>
      </c>
      <c r="E43" s="1737">
        <f>[5]Munka18!E43/D43</f>
        <v>0.73684210526315785</v>
      </c>
      <c r="F43" s="1737">
        <f>[5]Munka18!F43/D43</f>
        <v>0.63157894736842102</v>
      </c>
      <c r="G43" s="1737">
        <f>[5]Munka18!G43</f>
        <v>25</v>
      </c>
      <c r="H43" s="1737">
        <f>[5]Munka18!H43/G43</f>
        <v>0.96</v>
      </c>
      <c r="I43" s="1737">
        <f>[5]Munka18!I43/G43</f>
        <v>0.72</v>
      </c>
      <c r="J43" s="1737">
        <f>[5]Munka18!J43</f>
        <v>27</v>
      </c>
      <c r="K43" s="1737">
        <f>[5]Munka18!K43/J43</f>
        <v>1</v>
      </c>
      <c r="L43" s="1737">
        <f>[5]Munka18!L43/J43</f>
        <v>0.88888888888888884</v>
      </c>
      <c r="M43" s="1737">
        <f>[5]Munka18!M43</f>
        <v>0</v>
      </c>
      <c r="N43" s="1737" t="e">
        <f>[5]Munka18!N43/M43</f>
        <v>#DIV/0!</v>
      </c>
      <c r="O43" s="1737" t="e">
        <f>[5]Munka18!O43/M43</f>
        <v>#DIV/0!</v>
      </c>
      <c r="P43" s="1737">
        <f>[5]Munka18!P43</f>
        <v>4</v>
      </c>
      <c r="Q43" s="1737">
        <f>[5]Munka18!Q43/P43</f>
        <v>0</v>
      </c>
      <c r="R43" s="1737">
        <f>[5]Munka18!R43/P43</f>
        <v>0</v>
      </c>
      <c r="S43" s="30">
        <f>[5]Munka18!S43</f>
        <v>75</v>
      </c>
      <c r="T43" s="1737">
        <f>[5]Munka18!T43/S43</f>
        <v>0.8666666666666667</v>
      </c>
      <c r="U43" s="1737">
        <f>[5]Munka18!U43/S43</f>
        <v>0.72</v>
      </c>
    </row>
    <row r="44" spans="2:21">
      <c r="B44" s="1325"/>
      <c r="C44" s="61" t="s">
        <v>77</v>
      </c>
      <c r="D44" s="30">
        <f>[5]Munka18!D44</f>
        <v>8</v>
      </c>
      <c r="E44" s="1737">
        <f>[5]Munka18!E44/D44</f>
        <v>0.75</v>
      </c>
      <c r="F44" s="1737">
        <f>[5]Munka18!F44/D44</f>
        <v>0</v>
      </c>
      <c r="G44" s="1737">
        <f>[5]Munka18!G44</f>
        <v>5</v>
      </c>
      <c r="H44" s="1737">
        <f>[5]Munka18!H44/G44</f>
        <v>0.6</v>
      </c>
      <c r="I44" s="1737">
        <f>[5]Munka18!I44/G44</f>
        <v>0</v>
      </c>
      <c r="J44" s="1737">
        <f>[5]Munka18!J44</f>
        <v>3</v>
      </c>
      <c r="K44" s="1737">
        <f>[5]Munka18!K44/J44</f>
        <v>0.66666666666666663</v>
      </c>
      <c r="L44" s="1737">
        <f>[5]Munka18!L44/J44</f>
        <v>0</v>
      </c>
      <c r="M44" s="1737">
        <f>[5]Munka18!M44</f>
        <v>9</v>
      </c>
      <c r="N44" s="1737">
        <f>[5]Munka18!N44/M44</f>
        <v>1</v>
      </c>
      <c r="O44" s="1737">
        <f>[5]Munka18!O44/M44</f>
        <v>0.77777777777777779</v>
      </c>
      <c r="P44" s="1737">
        <f>[5]Munka18!P44</f>
        <v>2</v>
      </c>
      <c r="Q44" s="1737">
        <f>[5]Munka18!Q44/P44</f>
        <v>0</v>
      </c>
      <c r="R44" s="1737">
        <f>[5]Munka18!R44/P44</f>
        <v>0</v>
      </c>
      <c r="S44" s="30">
        <f>[5]Munka18!S44</f>
        <v>27</v>
      </c>
      <c r="T44" s="1737">
        <f>[5]Munka18!T44/S44</f>
        <v>0.7407407407407407</v>
      </c>
      <c r="U44" s="1737">
        <f>[5]Munka18!U44/S44</f>
        <v>0.25925925925925924</v>
      </c>
    </row>
    <row r="45" spans="2:21" ht="28.2">
      <c r="B45" s="1325"/>
      <c r="C45" s="61" t="s">
        <v>24</v>
      </c>
      <c r="D45" s="30">
        <f>[5]Munka18!D45</f>
        <v>17</v>
      </c>
      <c r="E45" s="1737">
        <f>[5]Munka18!E45/D45</f>
        <v>0.52941176470588236</v>
      </c>
      <c r="F45" s="1737">
        <f>[5]Munka18!F45/D45</f>
        <v>5.8823529411764705E-2</v>
      </c>
      <c r="G45" s="1737">
        <f>[5]Munka18!G45</f>
        <v>10</v>
      </c>
      <c r="H45" s="1737">
        <f>[5]Munka18!H45/G45</f>
        <v>0.9</v>
      </c>
      <c r="I45" s="1737">
        <f>[5]Munka18!I45/G45</f>
        <v>0.5</v>
      </c>
      <c r="J45" s="1737">
        <f>[5]Munka18!J45</f>
        <v>10</v>
      </c>
      <c r="K45" s="1737">
        <f>[5]Munka18!K45/J45</f>
        <v>0.8</v>
      </c>
      <c r="L45" s="1737">
        <f>[5]Munka18!L45/J45</f>
        <v>0.6</v>
      </c>
      <c r="M45" s="1737">
        <f>[5]Munka18!M45</f>
        <v>13</v>
      </c>
      <c r="N45" s="1737">
        <f>[5]Munka18!N45/M45</f>
        <v>0.92307692307692313</v>
      </c>
      <c r="O45" s="1737">
        <f>[5]Munka18!O45/M45</f>
        <v>0.69230769230769229</v>
      </c>
      <c r="P45" s="1737">
        <f>[5]Munka18!P45</f>
        <v>9</v>
      </c>
      <c r="Q45" s="1737">
        <f>[5]Munka18!Q45/P45</f>
        <v>0</v>
      </c>
      <c r="R45" s="1737">
        <f>[5]Munka18!R45/P45</f>
        <v>0</v>
      </c>
      <c r="S45" s="30">
        <f>[5]Munka18!S45</f>
        <v>59</v>
      </c>
      <c r="T45" s="1737">
        <f>[5]Munka18!T45/S45</f>
        <v>0.64406779661016944</v>
      </c>
      <c r="U45" s="1737">
        <f>[5]Munka18!U45/S45</f>
        <v>0.3559322033898305</v>
      </c>
    </row>
    <row r="46" spans="2:21" ht="28.2">
      <c r="B46" s="1325"/>
      <c r="C46" s="61" t="s">
        <v>282</v>
      </c>
      <c r="D46" s="30">
        <f>[5]Munka18!D46</f>
        <v>19</v>
      </c>
      <c r="E46" s="1737">
        <f>[5]Munka18!E46/D46</f>
        <v>0.84210526315789469</v>
      </c>
      <c r="F46" s="1737">
        <f>[5]Munka18!F46/D46</f>
        <v>0.68421052631578949</v>
      </c>
      <c r="G46" s="1737">
        <f>[5]Munka18!G46</f>
        <v>20</v>
      </c>
      <c r="H46" s="1737">
        <f>[5]Munka18!H46/G46</f>
        <v>1</v>
      </c>
      <c r="I46" s="1737">
        <f>[5]Munka18!I46/G46</f>
        <v>1</v>
      </c>
      <c r="J46" s="1737">
        <f>[5]Munka18!J46</f>
        <v>5</v>
      </c>
      <c r="K46" s="1737">
        <f>[5]Munka18!K46/J46</f>
        <v>1</v>
      </c>
      <c r="L46" s="1737">
        <f>[5]Munka18!L46/J46</f>
        <v>1</v>
      </c>
      <c r="M46" s="1737">
        <f>[5]Munka18!M46</f>
        <v>0</v>
      </c>
      <c r="N46" s="1737" t="e">
        <f>[5]Munka18!N46/M46</f>
        <v>#DIV/0!</v>
      </c>
      <c r="O46" s="1737" t="e">
        <f>[5]Munka18!O46/M46</f>
        <v>#DIV/0!</v>
      </c>
      <c r="P46" s="1737">
        <f>[5]Munka18!P46</f>
        <v>0</v>
      </c>
      <c r="Q46" s="1737" t="e">
        <f>[5]Munka18!Q46/P46</f>
        <v>#DIV/0!</v>
      </c>
      <c r="R46" s="1737" t="e">
        <f>[5]Munka18!R46/P46</f>
        <v>#DIV/0!</v>
      </c>
      <c r="S46" s="30">
        <f>[5]Munka18!S46</f>
        <v>44</v>
      </c>
      <c r="T46" s="1737">
        <f>[5]Munka18!T46/S46</f>
        <v>0.93181818181818177</v>
      </c>
      <c r="U46" s="1737">
        <f>[5]Munka18!U46/S46</f>
        <v>0.86363636363636365</v>
      </c>
    </row>
    <row r="47" spans="2:21" ht="28.2">
      <c r="B47" s="1325"/>
      <c r="C47" s="61" t="s">
        <v>76</v>
      </c>
      <c r="D47" s="30">
        <f>[5]Munka18!D47</f>
        <v>26</v>
      </c>
      <c r="E47" s="1737">
        <f>[5]Munka18!E47/D47</f>
        <v>0.84615384615384615</v>
      </c>
      <c r="F47" s="1737">
        <f>[5]Munka18!F47/D47</f>
        <v>0.53846153846153844</v>
      </c>
      <c r="G47" s="1737">
        <f>[5]Munka18!G47</f>
        <v>8</v>
      </c>
      <c r="H47" s="1737">
        <f>[5]Munka18!H47/G47</f>
        <v>1</v>
      </c>
      <c r="I47" s="1737">
        <f>[5]Munka18!I47/G47</f>
        <v>1</v>
      </c>
      <c r="J47" s="1737">
        <f>[5]Munka18!J47</f>
        <v>29</v>
      </c>
      <c r="K47" s="1737">
        <f>[5]Munka18!K47/J47</f>
        <v>1</v>
      </c>
      <c r="L47" s="1737">
        <f>[5]Munka18!L47/J47</f>
        <v>0.48275862068965519</v>
      </c>
      <c r="M47" s="1737">
        <f>[5]Munka18!M47</f>
        <v>22</v>
      </c>
      <c r="N47" s="1737"/>
      <c r="O47" s="1737"/>
      <c r="P47" s="1737">
        <f>[5]Munka18!P47</f>
        <v>4</v>
      </c>
      <c r="Q47" s="1737">
        <f>[5]Munka18!Q47/P47</f>
        <v>0</v>
      </c>
      <c r="R47" s="1737">
        <f>[5]Munka18!R47/P47</f>
        <v>0.5</v>
      </c>
      <c r="S47" s="30">
        <f>[5]Munka18!S47</f>
        <v>89</v>
      </c>
      <c r="T47" s="1737">
        <f>[5]Munka18!T47/S47</f>
        <v>0.9101123595505618</v>
      </c>
      <c r="U47" s="1737">
        <f>[5]Munka18!U47/S47</f>
        <v>0.6292134831460674</v>
      </c>
    </row>
    <row r="48" spans="2:21">
      <c r="B48" s="1325"/>
      <c r="C48" s="61" t="s">
        <v>28</v>
      </c>
      <c r="D48" s="30">
        <f>[5]Munka18!D48</f>
        <v>0</v>
      </c>
      <c r="E48" s="1737" t="e">
        <f>[5]Munka18!E48/D48</f>
        <v>#DIV/0!</v>
      </c>
      <c r="F48" s="1737" t="e">
        <f>[5]Munka18!F48/D48</f>
        <v>#DIV/0!</v>
      </c>
      <c r="G48" s="1737">
        <f>[5]Munka18!G48</f>
        <v>0</v>
      </c>
      <c r="H48" s="1737" t="e">
        <f>[5]Munka18!H48/G48</f>
        <v>#DIV/0!</v>
      </c>
      <c r="I48" s="1737" t="e">
        <f>[5]Munka18!I48/G48</f>
        <v>#DIV/0!</v>
      </c>
      <c r="J48" s="1737">
        <f>[5]Munka18!J48</f>
        <v>0</v>
      </c>
      <c r="K48" s="1737" t="e">
        <f>[5]Munka18!K48/J48</f>
        <v>#DIV/0!</v>
      </c>
      <c r="L48" s="1737" t="e">
        <f>[5]Munka18!L48/J48</f>
        <v>#DIV/0!</v>
      </c>
      <c r="M48" s="1737">
        <f>[5]Munka18!M48</f>
        <v>0</v>
      </c>
      <c r="N48" s="1737" t="e">
        <f>[5]Munka18!N48/M48</f>
        <v>#DIV/0!</v>
      </c>
      <c r="O48" s="1737" t="e">
        <f>[5]Munka18!O48/M48</f>
        <v>#DIV/0!</v>
      </c>
      <c r="P48" s="1737">
        <f>[5]Munka18!P48</f>
        <v>0</v>
      </c>
      <c r="Q48" s="1737" t="e">
        <f>[5]Munka18!Q48/P48</f>
        <v>#DIV/0!</v>
      </c>
      <c r="R48" s="1737" t="e">
        <f>[5]Munka18!R48/P48</f>
        <v>#DIV/0!</v>
      </c>
      <c r="S48" s="30">
        <f>[5]Munka18!S48</f>
        <v>0</v>
      </c>
      <c r="T48" s="1737" t="e">
        <f>[5]Munka18!T48/S48</f>
        <v>#DIV/0!</v>
      </c>
      <c r="U48" s="1737" t="e">
        <f>[5]Munka18!U48/S48</f>
        <v>#DIV/0!</v>
      </c>
    </row>
    <row r="49" spans="2:21" ht="28.2">
      <c r="B49" s="1325"/>
      <c r="C49" s="61" t="s">
        <v>269</v>
      </c>
      <c r="D49" s="30"/>
      <c r="E49" s="1737"/>
      <c r="F49" s="1737"/>
      <c r="G49" s="1737"/>
      <c r="H49" s="1737"/>
      <c r="I49" s="1737"/>
      <c r="J49" s="1737"/>
      <c r="K49" s="1737"/>
      <c r="L49" s="1737"/>
      <c r="M49" s="1737"/>
      <c r="N49" s="1737"/>
      <c r="O49" s="1737"/>
      <c r="P49" s="1737"/>
      <c r="Q49" s="1737"/>
      <c r="R49" s="1737"/>
      <c r="S49" s="30"/>
      <c r="T49" s="1737"/>
      <c r="U49" s="1737"/>
    </row>
    <row r="50" spans="2:21">
      <c r="B50" s="1325"/>
      <c r="C50" s="25" t="s">
        <v>302</v>
      </c>
      <c r="D50" s="60">
        <f>[5]Munka18!D51</f>
        <v>28</v>
      </c>
      <c r="E50" s="1738">
        <f>[5]Munka18!E51/D51</f>
        <v>0.8571428571428571</v>
      </c>
      <c r="F50" s="1738">
        <f>[5]Munka18!F51/D51</f>
        <v>0.6785714285714286</v>
      </c>
      <c r="G50" s="1738">
        <f>[5]Munka18!G51</f>
        <v>11</v>
      </c>
      <c r="H50" s="1738">
        <f>[5]Munka18!H51/G51</f>
        <v>0.72727272727272729</v>
      </c>
      <c r="I50" s="1738">
        <f>[5]Munka18!I51/G51</f>
        <v>0.63636363636363635</v>
      </c>
      <c r="J50" s="1738">
        <f>[5]Munka18!J51</f>
        <v>0</v>
      </c>
      <c r="K50" s="1738" t="e">
        <f>[5]Munka18!K51/J51</f>
        <v>#DIV/0!</v>
      </c>
      <c r="L50" s="1738" t="e">
        <f>[5]Munka18!L51/J51</f>
        <v>#DIV/0!</v>
      </c>
      <c r="M50" s="1738">
        <f>[5]Munka18!M51</f>
        <v>0</v>
      </c>
      <c r="N50" s="1738" t="e">
        <f>[5]Munka18!N51/M51</f>
        <v>#DIV/0!</v>
      </c>
      <c r="O50" s="1738" t="e">
        <f>[5]Munka18!O51/M51</f>
        <v>#DIV/0!</v>
      </c>
      <c r="P50" s="1738">
        <f>[5]Munka18!P51</f>
        <v>0</v>
      </c>
      <c r="Q50" s="1738" t="e">
        <f>[5]Munka18!Q51/P51</f>
        <v>#DIV/0!</v>
      </c>
      <c r="R50" s="1738" t="e">
        <f>[5]Munka18!R51/P51</f>
        <v>#DIV/0!</v>
      </c>
      <c r="S50" s="60">
        <f>[5]Munka18!S51</f>
        <v>39</v>
      </c>
      <c r="T50" s="1738">
        <f>[5]Munka18!T51/S51</f>
        <v>0.82051282051282048</v>
      </c>
      <c r="U50" s="1738">
        <f>[5]Munka18!U51/S51</f>
        <v>0.66666666666666663</v>
      </c>
    </row>
    <row r="51" spans="2:21" ht="27.6">
      <c r="B51" s="1325"/>
      <c r="C51" s="62" t="s">
        <v>33</v>
      </c>
      <c r="D51" s="30">
        <f>[5]Munka18!D51</f>
        <v>28</v>
      </c>
      <c r="E51" s="1737">
        <f>[5]Munka18!E51/D51</f>
        <v>0.8571428571428571</v>
      </c>
      <c r="F51" s="1737">
        <f>[5]Munka18!F51/D51</f>
        <v>0.6785714285714286</v>
      </c>
      <c r="G51" s="1737">
        <f>[5]Munka18!G51</f>
        <v>11</v>
      </c>
      <c r="H51" s="1737">
        <f>[5]Munka18!H51/G51</f>
        <v>0.72727272727272729</v>
      </c>
      <c r="I51" s="1737">
        <f>[5]Munka18!I51/G51</f>
        <v>0.63636363636363635</v>
      </c>
      <c r="J51" s="1737">
        <f>[5]Munka18!J51</f>
        <v>0</v>
      </c>
      <c r="K51" s="1737"/>
      <c r="L51" s="1737"/>
      <c r="M51" s="1737">
        <f>[5]Munka18!M51</f>
        <v>0</v>
      </c>
      <c r="N51" s="1737"/>
      <c r="O51" s="1737"/>
      <c r="P51" s="1737">
        <f>[5]Munka18!P51</f>
        <v>0</v>
      </c>
      <c r="Q51" s="1737" t="e">
        <f>[5]Munka18!Q51/P51</f>
        <v>#DIV/0!</v>
      </c>
      <c r="R51" s="1737" t="e">
        <f>[5]Munka18!R51/P51</f>
        <v>#DIV/0!</v>
      </c>
      <c r="S51" s="30">
        <f>[5]Munka18!S51</f>
        <v>39</v>
      </c>
      <c r="T51" s="1737">
        <f>[5]Munka18!T51/S51</f>
        <v>0.82051282051282048</v>
      </c>
      <c r="U51" s="1737">
        <f>[5]Munka18!U51/S51</f>
        <v>0.66666666666666663</v>
      </c>
    </row>
    <row r="52" spans="2:21">
      <c r="B52" s="1325"/>
      <c r="C52" s="62" t="s">
        <v>78</v>
      </c>
      <c r="D52" s="30">
        <f>[5]Munka18!D52</f>
        <v>9</v>
      </c>
      <c r="E52" s="1737">
        <f>[5]Munka18!E52/D52</f>
        <v>0.88888888888888884</v>
      </c>
      <c r="F52" s="1737">
        <f>[5]Munka18!F52/D52</f>
        <v>0.55555555555555558</v>
      </c>
      <c r="G52" s="1737">
        <f>[5]Munka18!G52</f>
        <v>11</v>
      </c>
      <c r="H52" s="1737">
        <f>[5]Munka18!H52/G52</f>
        <v>0.90909090909090906</v>
      </c>
      <c r="I52" s="1737">
        <f>[5]Munka18!I52/G52</f>
        <v>0.81818181818181823</v>
      </c>
      <c r="J52" s="1737">
        <f>[5]Munka18!J52</f>
        <v>0</v>
      </c>
      <c r="K52" s="1737"/>
      <c r="L52" s="1737"/>
      <c r="M52" s="1737">
        <f>[5]Munka18!M52</f>
        <v>0</v>
      </c>
      <c r="N52" s="1737"/>
      <c r="O52" s="1737"/>
      <c r="P52" s="1737">
        <f>[5]Munka18!P52</f>
        <v>3</v>
      </c>
      <c r="Q52" s="1737">
        <f>[5]Munka18!Q52/P52</f>
        <v>0</v>
      </c>
      <c r="R52" s="1737">
        <f>[5]Munka18!R52/P52</f>
        <v>0.33333333333333331</v>
      </c>
      <c r="S52" s="30">
        <f>[5]Munka18!S52</f>
        <v>23</v>
      </c>
      <c r="T52" s="1737">
        <f>[5]Munka18!T52/S52</f>
        <v>0.78260869565217395</v>
      </c>
      <c r="U52" s="1737">
        <f>[5]Munka18!U52/S52</f>
        <v>0.65217391304347827</v>
      </c>
    </row>
    <row r="53" spans="2:21" ht="27.6">
      <c r="B53" s="1325"/>
      <c r="C53" s="62" t="s">
        <v>79</v>
      </c>
      <c r="D53" s="30">
        <f>[5]Munka18!D53</f>
        <v>6</v>
      </c>
      <c r="E53" s="1737">
        <f>[5]Munka18!E53/D53</f>
        <v>0.66666666666666663</v>
      </c>
      <c r="F53" s="1737">
        <f>[5]Munka18!F53/D53</f>
        <v>0.66666666666666663</v>
      </c>
      <c r="G53" s="1737">
        <f>[5]Munka18!G53</f>
        <v>4</v>
      </c>
      <c r="H53" s="1737">
        <f>[5]Munka18!H53/G53</f>
        <v>1</v>
      </c>
      <c r="I53" s="1737">
        <f>[5]Munka18!I53/G53</f>
        <v>0.75</v>
      </c>
      <c r="J53" s="1737">
        <f>[5]Munka18!J53</f>
        <v>0</v>
      </c>
      <c r="K53" s="1737"/>
      <c r="L53" s="1737"/>
      <c r="M53" s="1737">
        <f>[5]Munka18!M53</f>
        <v>0</v>
      </c>
      <c r="N53" s="1737"/>
      <c r="O53" s="1737"/>
      <c r="P53" s="1737">
        <f>[5]Munka18!P53</f>
        <v>0</v>
      </c>
      <c r="Q53" s="1737" t="e">
        <f>[5]Munka18!Q53/P53</f>
        <v>#DIV/0!</v>
      </c>
      <c r="R53" s="1737" t="e">
        <f>[5]Munka18!R53/P53</f>
        <v>#DIV/0!</v>
      </c>
      <c r="S53" s="30">
        <f>[5]Munka18!S53</f>
        <v>10</v>
      </c>
      <c r="T53" s="1737">
        <f>[5]Munka18!T53/S53</f>
        <v>0.8</v>
      </c>
      <c r="U53" s="1737">
        <f>[5]Munka18!U53/S53</f>
        <v>0.7</v>
      </c>
    </row>
    <row r="54" spans="2:21" ht="27.6">
      <c r="B54" s="1325"/>
      <c r="C54" s="62" t="s">
        <v>34</v>
      </c>
      <c r="D54" s="30">
        <f>[5]Munka18!D54</f>
        <v>14</v>
      </c>
      <c r="E54" s="1737">
        <f>[5]Munka18!E54/D54</f>
        <v>0.7142857142857143</v>
      </c>
      <c r="F54" s="1737">
        <f>[5]Munka18!F54/D54</f>
        <v>0.7142857142857143</v>
      </c>
      <c r="G54" s="1737">
        <f>[5]Munka18!G54</f>
        <v>9</v>
      </c>
      <c r="H54" s="1737">
        <f>[5]Munka18!H54/G54</f>
        <v>0.88888888888888884</v>
      </c>
      <c r="I54" s="1737">
        <f>[5]Munka18!I54/G54</f>
        <v>0.88888888888888884</v>
      </c>
      <c r="J54" s="1737">
        <f>[5]Munka18!J54</f>
        <v>0</v>
      </c>
      <c r="K54" s="1737"/>
      <c r="L54" s="1737"/>
      <c r="M54" s="1737">
        <f>[5]Munka18!M54</f>
        <v>0</v>
      </c>
      <c r="N54" s="1737"/>
      <c r="O54" s="1737"/>
      <c r="P54" s="1737">
        <f>[5]Munka18!P54</f>
        <v>1</v>
      </c>
      <c r="Q54" s="1737">
        <f>[5]Munka18!Q54/P54</f>
        <v>0</v>
      </c>
      <c r="R54" s="1737">
        <f>[5]Munka18!R54/P54</f>
        <v>0</v>
      </c>
      <c r="S54" s="30">
        <f>[5]Munka18!S54</f>
        <v>24</v>
      </c>
      <c r="T54" s="1737">
        <f>[5]Munka18!T54/S54</f>
        <v>0.75</v>
      </c>
      <c r="U54" s="1737">
        <f>[5]Munka18!U54/S54</f>
        <v>0.75</v>
      </c>
    </row>
    <row r="55" spans="2:21">
      <c r="B55" s="1285"/>
      <c r="C55" s="71" t="s">
        <v>222</v>
      </c>
      <c r="D55" s="60">
        <f>[5]Munka18!D56</f>
        <v>340</v>
      </c>
      <c r="E55" s="1738" t="e">
        <f>[5]Munka18!E56/D56</f>
        <v>#DIV/0!</v>
      </c>
      <c r="F55" s="1738" t="e">
        <f>[5]Munka18!F56/D56</f>
        <v>#DIV/0!</v>
      </c>
      <c r="G55" s="1738">
        <f>[5]Munka18!G56</f>
        <v>236</v>
      </c>
      <c r="H55" s="1738" t="e">
        <f>[5]Munka18!H56/G56</f>
        <v>#DIV/0!</v>
      </c>
      <c r="I55" s="1738" t="e">
        <f>[5]Munka18!I56/G56</f>
        <v>#DIV/0!</v>
      </c>
      <c r="J55" s="1738">
        <f>[5]Munka18!J56</f>
        <v>226</v>
      </c>
      <c r="K55" s="1738"/>
      <c r="L55" s="1738"/>
      <c r="M55" s="1738">
        <f>[5]Munka18!M56</f>
        <v>98</v>
      </c>
      <c r="N55" s="1738"/>
      <c r="O55" s="1738"/>
      <c r="P55" s="1738">
        <f>[5]Munka18!P56</f>
        <v>66</v>
      </c>
      <c r="Q55" s="1738" t="e">
        <f>[5]Munka18!Q56/P56</f>
        <v>#DIV/0!</v>
      </c>
      <c r="R55" s="1738" t="e">
        <f>[5]Munka18!R56/P56</f>
        <v>#DIV/0!</v>
      </c>
      <c r="S55" s="60">
        <f>[5]Munka18!S56</f>
        <v>966</v>
      </c>
      <c r="T55" s="1738" t="e">
        <f>[5]Munka18!T56/S56</f>
        <v>#DIV/0!</v>
      </c>
      <c r="U55" s="1738" t="e">
        <f>[5]Munka18!U56/S56</f>
        <v>#DIV/0!</v>
      </c>
    </row>
    <row r="56" spans="2:21" ht="28.2">
      <c r="B56" s="27"/>
      <c r="C56" s="80" t="s">
        <v>303</v>
      </c>
      <c r="D56" s="51">
        <f>Munka18!D60</f>
        <v>0</v>
      </c>
      <c r="E56" s="51" t="e">
        <f>Munka18!E60/D56</f>
        <v>#DIV/0!</v>
      </c>
      <c r="F56" s="51" t="e">
        <f>Munka18!F60/D56</f>
        <v>#DIV/0!</v>
      </c>
      <c r="G56" s="51">
        <f>Munka18!G60</f>
        <v>0</v>
      </c>
      <c r="H56" s="51" t="e">
        <f>Munka18!H60/G56</f>
        <v>#DIV/0!</v>
      </c>
      <c r="I56" s="51" t="e">
        <f>Munka18!I60/G56</f>
        <v>#DIV/0!</v>
      </c>
      <c r="J56" s="51">
        <f>Munka18!J60</f>
        <v>0</v>
      </c>
      <c r="K56" s="51" t="e">
        <f>Munka18!K60/J56</f>
        <v>#DIV/0!</v>
      </c>
      <c r="L56" s="51" t="e">
        <f>Munka18!L60/J56</f>
        <v>#DIV/0!</v>
      </c>
      <c r="M56" s="51">
        <f>Munka18!M60</f>
        <v>0</v>
      </c>
      <c r="N56" s="51" t="e">
        <f>Munka18!N60/M56</f>
        <v>#DIV/0!</v>
      </c>
      <c r="O56" s="51" t="e">
        <f>Munka18!O60/M56</f>
        <v>#DIV/0!</v>
      </c>
      <c r="P56" s="51">
        <f>Munka18!P60</f>
        <v>0</v>
      </c>
      <c r="Q56" s="51" t="e">
        <f>Munka18!Q60/P56</f>
        <v>#DIV/0!</v>
      </c>
      <c r="R56" s="51" t="e">
        <f>Munka18!R60/P56</f>
        <v>#DIV/0!</v>
      </c>
      <c r="S56" s="51">
        <f>Munka18!S60</f>
        <v>0</v>
      </c>
      <c r="T56" s="51" t="e">
        <f>Munka18!T60/S56</f>
        <v>#DIV/0!</v>
      </c>
      <c r="U56" s="51" t="e">
        <f>Munka18!U60/S56</f>
        <v>#DIV/0!</v>
      </c>
    </row>
    <row r="57" spans="2:21" ht="28.2">
      <c r="B57" s="27"/>
      <c r="C57" s="80" t="s">
        <v>304</v>
      </c>
      <c r="D57" s="51">
        <f>Munka18!D61</f>
        <v>603</v>
      </c>
      <c r="E57" s="51">
        <f>Munka18!E61/D57</f>
        <v>0.52072968490878935</v>
      </c>
      <c r="F57" s="51">
        <f>Munka18!F61/D57</f>
        <v>0.75621890547263682</v>
      </c>
      <c r="G57" s="51">
        <f>Munka18!G61</f>
        <v>451</v>
      </c>
      <c r="H57" s="51">
        <f>Munka18!H61/G57</f>
        <v>0.53658536585365857</v>
      </c>
      <c r="I57" s="51">
        <f>Munka18!I61/G57</f>
        <v>0.79822616407982261</v>
      </c>
      <c r="J57" s="51">
        <f>Munka18!J61</f>
        <v>450</v>
      </c>
      <c r="K57" s="51"/>
      <c r="L57" s="51"/>
      <c r="M57" s="51">
        <f>Munka18!M61</f>
        <v>131</v>
      </c>
      <c r="N57" s="51"/>
      <c r="O57" s="51"/>
      <c r="P57" s="51">
        <f>Munka18!P61</f>
        <v>101</v>
      </c>
      <c r="Q57" s="51">
        <f>Munka18!Q61/P57</f>
        <v>0.19801980198019803</v>
      </c>
      <c r="R57" s="51">
        <f>Munka18!R61/P57</f>
        <v>0.42574257425742573</v>
      </c>
      <c r="S57" s="51">
        <f>Munka18!S61</f>
        <v>1826</v>
      </c>
      <c r="T57" s="51">
        <f>Munka18!T61/S57</f>
        <v>0.4994523548740416</v>
      </c>
      <c r="U57" s="51">
        <f>Munka18!U61/S57</f>
        <v>0.61829134720700984</v>
      </c>
    </row>
  </sheetData>
  <mergeCells count="12">
    <mergeCell ref="B17:B37"/>
    <mergeCell ref="B38:B55"/>
    <mergeCell ref="B4:U4"/>
    <mergeCell ref="C5:C6"/>
    <mergeCell ref="D5:F5"/>
    <mergeCell ref="G5:I5"/>
    <mergeCell ref="S5:U5"/>
    <mergeCell ref="B5:B6"/>
    <mergeCell ref="J5:L5"/>
    <mergeCell ref="M5:O5"/>
    <mergeCell ref="P5:R5"/>
    <mergeCell ref="B7:B1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U48"/>
  <sheetViews>
    <sheetView topLeftCell="A25" zoomScale="70" zoomScaleNormal="70" workbookViewId="0">
      <selection activeCell="Y42" sqref="Y42"/>
    </sheetView>
  </sheetViews>
  <sheetFormatPr defaultColWidth="9.109375" defaultRowHeight="13.8"/>
  <cols>
    <col min="1" max="1" width="9.109375" style="1"/>
    <col min="2" max="2" width="6.44140625" style="1" customWidth="1"/>
    <col min="3" max="3" width="28.6640625" style="1" customWidth="1"/>
    <col min="4" max="4" width="10.33203125" style="1" customWidth="1"/>
    <col min="5" max="5" width="10.5546875" style="1" customWidth="1"/>
    <col min="6" max="7" width="10.33203125" style="1" customWidth="1"/>
    <col min="8" max="8" width="10.5546875" style="1" customWidth="1"/>
    <col min="9" max="9" width="10.33203125" style="1" customWidth="1"/>
    <col min="10" max="10" width="10.44140625" style="1" customWidth="1"/>
    <col min="11" max="11" width="12.5546875" style="1" customWidth="1"/>
    <col min="12" max="12" width="9.88671875" style="1" customWidth="1"/>
    <col min="13" max="13" width="10.44140625" style="1" customWidth="1"/>
    <col min="14" max="14" width="12.5546875" style="1" customWidth="1"/>
    <col min="15" max="15" width="9.88671875" style="1" customWidth="1"/>
    <col min="16" max="16" width="10.44140625" style="1" customWidth="1"/>
    <col min="17" max="17" width="11.6640625" style="1" customWidth="1"/>
    <col min="18" max="18" width="10" style="1" customWidth="1"/>
    <col min="19" max="19" width="8.88671875" style="1" customWidth="1"/>
    <col min="20" max="20" width="11.5546875" style="1" customWidth="1"/>
    <col min="21" max="21" width="9.5546875" style="1" customWidth="1"/>
    <col min="22" max="16384" width="9.109375" style="1"/>
  </cols>
  <sheetData>
    <row r="3" spans="2:21" ht="14.4" thickBot="1">
      <c r="C3" s="81" t="s">
        <v>4453</v>
      </c>
      <c r="D3" s="81"/>
      <c r="E3" s="81"/>
      <c r="F3" s="81"/>
      <c r="G3" s="81"/>
      <c r="H3" s="81"/>
      <c r="I3" s="81"/>
      <c r="J3" s="81"/>
      <c r="K3" s="81"/>
      <c r="L3" s="81"/>
      <c r="M3" s="81"/>
      <c r="N3" s="81"/>
      <c r="O3" s="81"/>
      <c r="P3" s="81"/>
      <c r="Q3" s="81"/>
      <c r="R3" s="81"/>
    </row>
    <row r="4" spans="2:21" ht="15" customHeight="1">
      <c r="B4" s="1413" t="s">
        <v>0</v>
      </c>
      <c r="C4" s="1411" t="s">
        <v>168</v>
      </c>
      <c r="D4" s="1408" t="s">
        <v>5083</v>
      </c>
      <c r="E4" s="1409"/>
      <c r="F4" s="1410"/>
      <c r="G4" s="1408" t="s">
        <v>4594</v>
      </c>
      <c r="H4" s="1409"/>
      <c r="I4" s="1410"/>
      <c r="J4" s="1408" t="s">
        <v>4558</v>
      </c>
      <c r="K4" s="1409"/>
      <c r="L4" s="1410"/>
      <c r="M4" s="1408" t="s">
        <v>4460</v>
      </c>
      <c r="N4" s="1409"/>
      <c r="O4" s="1410"/>
      <c r="P4" s="1408" t="s">
        <v>4118</v>
      </c>
      <c r="Q4" s="1409"/>
      <c r="R4" s="1410"/>
      <c r="S4" s="1405" t="s">
        <v>5084</v>
      </c>
      <c r="T4" s="1406"/>
      <c r="U4" s="1407"/>
    </row>
    <row r="5" spans="2:21" ht="69">
      <c r="B5" s="1414"/>
      <c r="C5" s="1412"/>
      <c r="D5" s="605" t="s">
        <v>169</v>
      </c>
      <c r="E5" s="606" t="s">
        <v>313</v>
      </c>
      <c r="F5" s="607" t="s">
        <v>314</v>
      </c>
      <c r="G5" s="605" t="s">
        <v>169</v>
      </c>
      <c r="H5" s="606" t="s">
        <v>313</v>
      </c>
      <c r="I5" s="607" t="s">
        <v>314</v>
      </c>
      <c r="J5" s="605" t="s">
        <v>169</v>
      </c>
      <c r="K5" s="606" t="s">
        <v>313</v>
      </c>
      <c r="L5" s="607" t="s">
        <v>314</v>
      </c>
      <c r="M5" s="605" t="s">
        <v>169</v>
      </c>
      <c r="N5" s="606" t="s">
        <v>313</v>
      </c>
      <c r="O5" s="607" t="s">
        <v>314</v>
      </c>
      <c r="P5" s="605" t="s">
        <v>169</v>
      </c>
      <c r="Q5" s="606" t="s">
        <v>313</v>
      </c>
      <c r="R5" s="607" t="s">
        <v>314</v>
      </c>
      <c r="S5" s="605" t="s">
        <v>169</v>
      </c>
      <c r="T5" s="606" t="s">
        <v>313</v>
      </c>
      <c r="U5" s="607" t="s">
        <v>314</v>
      </c>
    </row>
    <row r="6" spans="2:21" ht="27.6" customHeight="1">
      <c r="B6" s="1402" t="s">
        <v>71</v>
      </c>
      <c r="C6" s="58" t="s">
        <v>155</v>
      </c>
      <c r="D6" s="157">
        <v>8.42</v>
      </c>
      <c r="E6" s="157">
        <v>8.43</v>
      </c>
      <c r="F6" s="156">
        <f>E6-D6</f>
        <v>9.9999999999997868E-3</v>
      </c>
      <c r="G6" s="161">
        <v>8.6199999999999992</v>
      </c>
      <c r="H6" s="161">
        <v>8.64</v>
      </c>
      <c r="I6" s="156">
        <f>H6-G6</f>
        <v>2.000000000000135E-2</v>
      </c>
      <c r="J6" s="161">
        <v>8.5399999999999991</v>
      </c>
      <c r="K6" s="161">
        <v>8.81</v>
      </c>
      <c r="L6" s="156">
        <f>K6-J6</f>
        <v>0.27000000000000135</v>
      </c>
      <c r="M6" s="161">
        <v>8.43</v>
      </c>
      <c r="N6" s="161">
        <v>8.44</v>
      </c>
      <c r="O6" s="156">
        <f>N6-M6</f>
        <v>9.9999999999997868E-3</v>
      </c>
      <c r="P6" s="161">
        <v>8.73</v>
      </c>
      <c r="Q6" s="161">
        <v>8.92</v>
      </c>
      <c r="R6" s="156">
        <f>Q6-P6</f>
        <v>0.1899999999999995</v>
      </c>
      <c r="S6" s="114">
        <v>8</v>
      </c>
      <c r="T6" s="156">
        <v>8.9</v>
      </c>
      <c r="U6" s="156">
        <f>T6-S6</f>
        <v>0.90000000000000036</v>
      </c>
    </row>
    <row r="7" spans="2:21" ht="16.5" customHeight="1">
      <c r="B7" s="1403"/>
      <c r="C7" s="58" t="s">
        <v>10</v>
      </c>
      <c r="D7" s="157">
        <v>7.91</v>
      </c>
      <c r="E7" s="157">
        <v>8.3699999999999992</v>
      </c>
      <c r="F7" s="156">
        <f>E7-D7</f>
        <v>0.45999999999999908</v>
      </c>
      <c r="G7" s="157">
        <v>8.01</v>
      </c>
      <c r="H7" s="157">
        <v>8.23</v>
      </c>
      <c r="I7" s="156">
        <f>H7-G7</f>
        <v>0.22000000000000064</v>
      </c>
      <c r="J7" s="157">
        <v>7.46</v>
      </c>
      <c r="K7" s="157">
        <v>7.98</v>
      </c>
      <c r="L7" s="156">
        <f>K7-J7</f>
        <v>0.52000000000000046</v>
      </c>
      <c r="M7" s="157">
        <v>7.99</v>
      </c>
      <c r="N7" s="157">
        <v>8.1300000000000008</v>
      </c>
      <c r="O7" s="156">
        <f>N7-M7</f>
        <v>0.14000000000000057</v>
      </c>
      <c r="P7" s="587">
        <v>8.4</v>
      </c>
      <c r="Q7" s="157">
        <v>8.2899999999999991</v>
      </c>
      <c r="R7" s="156">
        <f>Q7-P7</f>
        <v>-0.11000000000000121</v>
      </c>
      <c r="S7" s="114">
        <v>7.53</v>
      </c>
      <c r="T7" s="114">
        <v>7.66</v>
      </c>
      <c r="U7" s="1044">
        <f>T7-S7</f>
        <v>0.12999999999999989</v>
      </c>
    </row>
    <row r="8" spans="2:21" ht="27.6">
      <c r="B8" s="1403"/>
      <c r="C8" s="58" t="s">
        <v>8</v>
      </c>
      <c r="D8" s="117">
        <v>8.76</v>
      </c>
      <c r="E8" s="117">
        <v>8.74</v>
      </c>
      <c r="F8" s="158">
        <f>E8-D8</f>
        <v>-1.9999999999999574E-2</v>
      </c>
      <c r="G8" s="117">
        <v>8.64</v>
      </c>
      <c r="H8" s="117">
        <v>9.06</v>
      </c>
      <c r="I8" s="156">
        <f t="shared" ref="I8:I12" si="0">H8-G8</f>
        <v>0.41999999999999993</v>
      </c>
      <c r="J8" s="117">
        <v>8.67</v>
      </c>
      <c r="K8" s="117">
        <v>8.69</v>
      </c>
      <c r="L8" s="156">
        <f t="shared" ref="L8:L32" si="1">K8-J8</f>
        <v>1.9999999999999574E-2</v>
      </c>
      <c r="M8" s="369">
        <v>8.7200000000000006</v>
      </c>
      <c r="N8" s="369">
        <v>8.39</v>
      </c>
      <c r="O8" s="156">
        <f t="shared" ref="O8:O32" si="2">N8-M8</f>
        <v>-0.33000000000000007</v>
      </c>
      <c r="P8" s="369">
        <v>8.5399999999999991</v>
      </c>
      <c r="Q8" s="369">
        <v>8.5</v>
      </c>
      <c r="R8" s="156">
        <f t="shared" ref="R8:R32" si="3">Q8-P8</f>
        <v>-3.9999999999999147E-2</v>
      </c>
      <c r="S8" s="1045">
        <v>8.58</v>
      </c>
      <c r="T8" s="1045">
        <v>8.9499999999999993</v>
      </c>
      <c r="U8" s="156">
        <f t="shared" ref="U8:U14" si="4">T8-S8</f>
        <v>0.36999999999999922</v>
      </c>
    </row>
    <row r="9" spans="2:21" ht="16.5" customHeight="1">
      <c r="B9" s="1403"/>
      <c r="C9" s="58" t="s">
        <v>44</v>
      </c>
      <c r="D9" s="369">
        <v>8.2200000000000006</v>
      </c>
      <c r="E9" s="369">
        <v>9.25</v>
      </c>
      <c r="F9" s="156">
        <f t="shared" ref="F9" si="5">E9-D9</f>
        <v>1.0299999999999994</v>
      </c>
      <c r="G9" s="369">
        <v>8.07</v>
      </c>
      <c r="H9" s="369">
        <v>8.93</v>
      </c>
      <c r="I9" s="156">
        <f t="shared" si="0"/>
        <v>0.85999999999999943</v>
      </c>
      <c r="J9" s="369">
        <v>7.64</v>
      </c>
      <c r="K9" s="369">
        <v>9.4</v>
      </c>
      <c r="L9" s="156">
        <f t="shared" si="1"/>
        <v>1.7600000000000007</v>
      </c>
      <c r="M9" s="369">
        <v>8.39</v>
      </c>
      <c r="N9" s="369">
        <v>9.3000000000000007</v>
      </c>
      <c r="O9" s="156">
        <f t="shared" si="2"/>
        <v>0.91000000000000014</v>
      </c>
      <c r="P9" s="369">
        <v>7.76</v>
      </c>
      <c r="Q9" s="369">
        <v>9.25</v>
      </c>
      <c r="R9" s="156">
        <f t="shared" si="3"/>
        <v>1.4900000000000002</v>
      </c>
      <c r="S9" s="369">
        <v>9.58</v>
      </c>
      <c r="T9" s="369">
        <v>9.23</v>
      </c>
      <c r="U9" s="156">
        <f t="shared" si="4"/>
        <v>-0.34999999999999964</v>
      </c>
    </row>
    <row r="10" spans="2:21" ht="28.5" customHeight="1">
      <c r="B10" s="1403"/>
      <c r="C10" s="258" t="s">
        <v>3352</v>
      </c>
      <c r="D10" s="117">
        <v>8.52</v>
      </c>
      <c r="E10" s="117">
        <v>7.9</v>
      </c>
      <c r="F10" s="158">
        <f>E10-D10</f>
        <v>-0.61999999999999922</v>
      </c>
      <c r="G10" s="117">
        <v>9</v>
      </c>
      <c r="H10" s="117">
        <v>8.86</v>
      </c>
      <c r="I10" s="156">
        <f t="shared" si="0"/>
        <v>-0.14000000000000057</v>
      </c>
      <c r="J10" s="117">
        <v>9.1999999999999993</v>
      </c>
      <c r="K10" s="117">
        <v>8.66</v>
      </c>
      <c r="L10" s="156">
        <f t="shared" si="1"/>
        <v>-0.53999999999999915</v>
      </c>
      <c r="M10" s="369"/>
      <c r="N10" s="369"/>
      <c r="O10" s="156">
        <f t="shared" si="2"/>
        <v>0</v>
      </c>
      <c r="P10" s="369"/>
      <c r="Q10" s="369"/>
      <c r="R10" s="156">
        <f t="shared" si="3"/>
        <v>0</v>
      </c>
      <c r="S10" s="1045"/>
      <c r="T10" s="1045"/>
      <c r="U10" s="156">
        <f t="shared" si="4"/>
        <v>0</v>
      </c>
    </row>
    <row r="11" spans="2:21" ht="15" customHeight="1">
      <c r="B11" s="1403"/>
      <c r="C11" s="109" t="s">
        <v>296</v>
      </c>
      <c r="D11" s="117">
        <v>8.86</v>
      </c>
      <c r="E11" s="117">
        <v>9.33</v>
      </c>
      <c r="F11" s="156">
        <f t="shared" ref="F11:F12" si="6">E11-D11</f>
        <v>0.47000000000000064</v>
      </c>
      <c r="G11" s="157">
        <v>9.0299999999999994</v>
      </c>
      <c r="H11" s="157">
        <v>9.67</v>
      </c>
      <c r="I11" s="156">
        <f t="shared" si="0"/>
        <v>0.64000000000000057</v>
      </c>
      <c r="J11" s="157">
        <v>9.3699999999999992</v>
      </c>
      <c r="K11" s="157">
        <v>9.06</v>
      </c>
      <c r="L11" s="156">
        <f t="shared" si="1"/>
        <v>-0.30999999999999872</v>
      </c>
      <c r="M11" s="117">
        <v>9.31</v>
      </c>
      <c r="N11" s="158">
        <v>9.5</v>
      </c>
      <c r="O11" s="156">
        <f t="shared" si="2"/>
        <v>0.1899999999999995</v>
      </c>
      <c r="P11" s="117">
        <v>9.17</v>
      </c>
      <c r="Q11" s="117">
        <v>9.86</v>
      </c>
      <c r="R11" s="156">
        <f t="shared" si="3"/>
        <v>0.6899999999999995</v>
      </c>
      <c r="S11" s="159">
        <v>8.91</v>
      </c>
      <c r="T11" s="159">
        <v>9.3699999999999992</v>
      </c>
      <c r="U11" s="156">
        <f t="shared" si="4"/>
        <v>0.45999999999999908</v>
      </c>
    </row>
    <row r="12" spans="2:21" ht="15" customHeight="1">
      <c r="B12" s="1403"/>
      <c r="C12" s="109" t="s">
        <v>4556</v>
      </c>
      <c r="D12" s="1046">
        <v>7.15</v>
      </c>
      <c r="E12" s="1046">
        <v>9.8800000000000008</v>
      </c>
      <c r="F12" s="156">
        <f t="shared" si="6"/>
        <v>2.7300000000000004</v>
      </c>
      <c r="G12" s="1046">
        <v>8.4</v>
      </c>
      <c r="H12" s="1046">
        <v>9.56</v>
      </c>
      <c r="I12" s="156">
        <f t="shared" si="0"/>
        <v>1.1600000000000001</v>
      </c>
      <c r="J12" s="369">
        <v>8.31</v>
      </c>
      <c r="K12" s="369">
        <v>9.86</v>
      </c>
      <c r="L12" s="156">
        <f t="shared" si="1"/>
        <v>1.5499999999999989</v>
      </c>
      <c r="M12" s="1045"/>
      <c r="N12" s="1045"/>
      <c r="O12" s="156">
        <f t="shared" si="2"/>
        <v>0</v>
      </c>
      <c r="P12" s="1045"/>
      <c r="Q12" s="1045"/>
      <c r="R12" s="156">
        <f t="shared" si="3"/>
        <v>0</v>
      </c>
      <c r="S12" s="1045"/>
      <c r="T12" s="159"/>
      <c r="U12" s="1044">
        <f t="shared" si="4"/>
        <v>0</v>
      </c>
    </row>
    <row r="13" spans="2:21" ht="15" customHeight="1">
      <c r="B13" s="1404"/>
      <c r="C13" s="109" t="s">
        <v>297</v>
      </c>
      <c r="D13" s="117">
        <v>9.6300000000000008</v>
      </c>
      <c r="E13" s="117">
        <v>10</v>
      </c>
      <c r="F13" s="158">
        <f>E13-D13</f>
        <v>0.36999999999999922</v>
      </c>
      <c r="G13" s="117">
        <v>9.14</v>
      </c>
      <c r="H13" s="117">
        <v>9.33</v>
      </c>
      <c r="I13" s="156">
        <f>H13-G13</f>
        <v>0.1899999999999995</v>
      </c>
      <c r="J13" s="117">
        <v>8.8800000000000008</v>
      </c>
      <c r="K13" s="117">
        <v>8.94</v>
      </c>
      <c r="L13" s="156">
        <f t="shared" si="1"/>
        <v>5.9999999999998721E-2</v>
      </c>
      <c r="M13" s="369">
        <v>9.1999999999999993</v>
      </c>
      <c r="N13" s="369">
        <v>9.09</v>
      </c>
      <c r="O13" s="156">
        <f t="shared" si="2"/>
        <v>-0.10999999999999943</v>
      </c>
      <c r="P13" s="369">
        <v>9.15</v>
      </c>
      <c r="Q13" s="369">
        <v>8.9499999999999993</v>
      </c>
      <c r="R13" s="156">
        <f t="shared" si="3"/>
        <v>-0.20000000000000107</v>
      </c>
      <c r="S13" s="369">
        <v>9.16</v>
      </c>
      <c r="T13" s="369">
        <v>8.34</v>
      </c>
      <c r="U13" s="156">
        <f t="shared" si="4"/>
        <v>-0.82000000000000028</v>
      </c>
    </row>
    <row r="14" spans="2:21" ht="28.5" customHeight="1" thickBot="1">
      <c r="B14" s="376"/>
      <c r="C14" s="109" t="s">
        <v>917</v>
      </c>
      <c r="D14" s="1047">
        <v>8.6999999999999993</v>
      </c>
      <c r="E14" s="1047">
        <v>8.6</v>
      </c>
      <c r="F14" s="156">
        <f t="shared" ref="F14:F32" si="7">E14-D14</f>
        <v>-9.9999999999999645E-2</v>
      </c>
      <c r="G14" s="1047">
        <v>8.07</v>
      </c>
      <c r="H14" s="1047">
        <v>8.93</v>
      </c>
      <c r="I14" s="588">
        <f t="shared" ref="I14:I32" si="8">H14-G14</f>
        <v>0.85999999999999943</v>
      </c>
      <c r="J14" s="1047">
        <v>9.2899999999999991</v>
      </c>
      <c r="K14" s="1047">
        <v>10</v>
      </c>
      <c r="L14" s="588">
        <f t="shared" si="1"/>
        <v>0.71000000000000085</v>
      </c>
      <c r="M14" s="1047">
        <v>9.41</v>
      </c>
      <c r="N14" s="1047">
        <v>9.65</v>
      </c>
      <c r="O14" s="588">
        <f t="shared" si="2"/>
        <v>0.24000000000000021</v>
      </c>
      <c r="P14" s="1047">
        <v>8.98</v>
      </c>
      <c r="Q14" s="1047">
        <v>9.5</v>
      </c>
      <c r="R14" s="588">
        <f t="shared" si="3"/>
        <v>0.51999999999999957</v>
      </c>
      <c r="S14" s="1047">
        <v>9.48</v>
      </c>
      <c r="T14" s="1047">
        <v>10</v>
      </c>
      <c r="U14" s="588">
        <f t="shared" si="4"/>
        <v>0.51999999999999957</v>
      </c>
    </row>
    <row r="15" spans="2:21" ht="15" customHeight="1">
      <c r="B15" s="1397" t="s">
        <v>225</v>
      </c>
      <c r="C15" s="110" t="s">
        <v>13</v>
      </c>
      <c r="D15" s="962">
        <v>8.17</v>
      </c>
      <c r="E15" s="962">
        <v>8.01</v>
      </c>
      <c r="F15" s="964">
        <f t="shared" si="7"/>
        <v>-0.16000000000000014</v>
      </c>
      <c r="G15" s="962">
        <v>8.1</v>
      </c>
      <c r="H15" s="962">
        <v>9.2100000000000009</v>
      </c>
      <c r="I15" s="964">
        <f t="shared" si="8"/>
        <v>1.1100000000000012</v>
      </c>
      <c r="J15" s="964">
        <v>7.99</v>
      </c>
      <c r="K15" s="964">
        <v>8.89</v>
      </c>
      <c r="L15" s="964">
        <f t="shared" si="1"/>
        <v>0.90000000000000036</v>
      </c>
      <c r="M15" s="964">
        <v>8.4</v>
      </c>
      <c r="N15" s="964">
        <v>9.1300000000000008</v>
      </c>
      <c r="O15" s="964">
        <f t="shared" si="2"/>
        <v>0.73000000000000043</v>
      </c>
      <c r="P15" s="964">
        <v>7.83</v>
      </c>
      <c r="Q15" s="964">
        <v>9.2799999999999994</v>
      </c>
      <c r="R15" s="964">
        <f t="shared" si="3"/>
        <v>1.4499999999999993</v>
      </c>
      <c r="S15" s="593">
        <v>7.9184210526315795</v>
      </c>
      <c r="T15" s="594">
        <v>9.1084210526315807</v>
      </c>
      <c r="U15" s="595">
        <v>1.1900000000000013</v>
      </c>
    </row>
    <row r="16" spans="2:21" ht="29.25" customHeight="1">
      <c r="B16" s="1398"/>
      <c r="C16" s="111" t="s">
        <v>11</v>
      </c>
      <c r="D16" s="964">
        <v>8.68</v>
      </c>
      <c r="E16" s="962">
        <v>9.06</v>
      </c>
      <c r="F16" s="964">
        <f t="shared" si="7"/>
        <v>0.38000000000000078</v>
      </c>
      <c r="G16" s="964">
        <v>7.46</v>
      </c>
      <c r="H16" s="964">
        <v>8.9700000000000006</v>
      </c>
      <c r="I16" s="964">
        <f t="shared" si="8"/>
        <v>1.5100000000000007</v>
      </c>
      <c r="J16" s="964">
        <v>7.92</v>
      </c>
      <c r="K16" s="964">
        <v>8.9499999999999993</v>
      </c>
      <c r="L16" s="964">
        <f t="shared" si="1"/>
        <v>1.0299999999999994</v>
      </c>
      <c r="M16" s="964">
        <v>8.01</v>
      </c>
      <c r="N16" s="964">
        <v>8.86</v>
      </c>
      <c r="O16" s="964">
        <f t="shared" si="2"/>
        <v>0.84999999999999964</v>
      </c>
      <c r="P16" s="964">
        <v>7.92</v>
      </c>
      <c r="Q16" s="964">
        <v>9.3699999999999992</v>
      </c>
      <c r="R16" s="964">
        <f t="shared" si="3"/>
        <v>1.4499999999999993</v>
      </c>
      <c r="S16" s="593">
        <v>7.3427272727272728</v>
      </c>
      <c r="T16" s="594">
        <v>8.7590909090909097</v>
      </c>
      <c r="U16" s="595">
        <v>1.4163636363636369</v>
      </c>
    </row>
    <row r="17" spans="2:21" ht="26.25" customHeight="1">
      <c r="B17" s="1398"/>
      <c r="C17" s="111" t="s">
        <v>12</v>
      </c>
      <c r="D17" s="962">
        <v>8.34</v>
      </c>
      <c r="E17" s="962">
        <v>9.48</v>
      </c>
      <c r="F17" s="964">
        <f t="shared" si="7"/>
        <v>1.1400000000000006</v>
      </c>
      <c r="G17" s="962">
        <v>7.8</v>
      </c>
      <c r="H17" s="962">
        <v>9.08</v>
      </c>
      <c r="I17" s="964">
        <f t="shared" si="8"/>
        <v>1.2800000000000002</v>
      </c>
      <c r="J17" s="964">
        <v>7.65</v>
      </c>
      <c r="K17" s="962">
        <v>9.27</v>
      </c>
      <c r="L17" s="964">
        <f t="shared" si="1"/>
        <v>1.6199999999999992</v>
      </c>
      <c r="M17" s="964">
        <v>7.79</v>
      </c>
      <c r="N17" s="964">
        <v>9.1199999999999992</v>
      </c>
      <c r="O17" s="964">
        <f t="shared" si="2"/>
        <v>1.3299999999999992</v>
      </c>
      <c r="P17" s="964">
        <v>7.63</v>
      </c>
      <c r="Q17" s="964">
        <v>9.08</v>
      </c>
      <c r="R17" s="964">
        <f t="shared" si="3"/>
        <v>1.4500000000000002</v>
      </c>
      <c r="S17" s="593">
        <v>7.5787500000000003</v>
      </c>
      <c r="T17" s="594">
        <v>8.8271428571428583</v>
      </c>
      <c r="U17" s="595">
        <v>1.248392857142858</v>
      </c>
    </row>
    <row r="18" spans="2:21" ht="34.5" customHeight="1">
      <c r="B18" s="1398"/>
      <c r="C18" s="110" t="s">
        <v>82</v>
      </c>
      <c r="D18" s="964">
        <v>7.92</v>
      </c>
      <c r="E18" s="964">
        <v>8.6300000000000008</v>
      </c>
      <c r="F18" s="964">
        <f t="shared" si="7"/>
        <v>0.71000000000000085</v>
      </c>
      <c r="G18" s="964">
        <v>7.87</v>
      </c>
      <c r="H18" s="964">
        <v>8.69</v>
      </c>
      <c r="I18" s="964">
        <f t="shared" si="8"/>
        <v>0.8199999999999994</v>
      </c>
      <c r="J18" s="964">
        <v>7.77</v>
      </c>
      <c r="K18" s="964">
        <v>9</v>
      </c>
      <c r="L18" s="964">
        <f t="shared" si="1"/>
        <v>1.2300000000000004</v>
      </c>
      <c r="M18" s="964">
        <v>8.06</v>
      </c>
      <c r="N18" s="964">
        <v>9.49</v>
      </c>
      <c r="O18" s="964">
        <f t="shared" si="2"/>
        <v>1.4299999999999997</v>
      </c>
      <c r="P18" s="964">
        <v>7.41</v>
      </c>
      <c r="Q18" s="964">
        <v>8.81</v>
      </c>
      <c r="R18" s="964">
        <f t="shared" si="3"/>
        <v>1.4000000000000004</v>
      </c>
      <c r="S18" s="593">
        <v>7.68</v>
      </c>
      <c r="T18" s="594">
        <v>8.9959999999999987</v>
      </c>
      <c r="U18" s="595">
        <v>1.3159999999999989</v>
      </c>
    </row>
    <row r="19" spans="2:21">
      <c r="B19" s="1398"/>
      <c r="C19" s="110" t="s">
        <v>140</v>
      </c>
      <c r="D19" s="886">
        <v>7.97</v>
      </c>
      <c r="E19" s="886">
        <v>8.83</v>
      </c>
      <c r="F19" s="964">
        <f t="shared" si="7"/>
        <v>0.86000000000000032</v>
      </c>
      <c r="G19" s="886">
        <v>8.11</v>
      </c>
      <c r="H19" s="886">
        <v>8.84</v>
      </c>
      <c r="I19" s="964">
        <f t="shared" si="8"/>
        <v>0.73000000000000043</v>
      </c>
      <c r="J19" s="955">
        <v>7.91</v>
      </c>
      <c r="K19" s="955">
        <v>8.5500000000000007</v>
      </c>
      <c r="L19" s="964">
        <f t="shared" si="1"/>
        <v>0.64000000000000057</v>
      </c>
      <c r="M19" s="955">
        <v>8.16</v>
      </c>
      <c r="N19" s="955">
        <v>8.66</v>
      </c>
      <c r="O19" s="964">
        <f t="shared" si="2"/>
        <v>0.5</v>
      </c>
      <c r="P19" s="955">
        <v>7.97</v>
      </c>
      <c r="Q19" s="955">
        <v>8.8000000000000007</v>
      </c>
      <c r="R19" s="964">
        <f t="shared" si="3"/>
        <v>0.83000000000000096</v>
      </c>
      <c r="S19" s="598">
        <v>8.086666666666666</v>
      </c>
      <c r="T19" s="599">
        <v>7.63</v>
      </c>
      <c r="U19" s="600">
        <v>-0.45666666666666611</v>
      </c>
    </row>
    <row r="20" spans="2:21">
      <c r="B20" s="1398"/>
      <c r="C20" s="110" t="s">
        <v>72</v>
      </c>
      <c r="D20" s="886">
        <v>9.0489999999999995</v>
      </c>
      <c r="E20" s="886">
        <v>9.2319999999999993</v>
      </c>
      <c r="F20" s="964">
        <f t="shared" si="7"/>
        <v>0.18299999999999983</v>
      </c>
      <c r="G20" s="886">
        <v>8.85</v>
      </c>
      <c r="H20" s="886">
        <v>8.7100000000000009</v>
      </c>
      <c r="I20" s="964">
        <f t="shared" si="8"/>
        <v>-0.13999999999999879</v>
      </c>
      <c r="J20" s="955">
        <v>8.5500000000000007</v>
      </c>
      <c r="K20" s="955">
        <v>8.9600000000000009</v>
      </c>
      <c r="L20" s="964">
        <f t="shared" si="1"/>
        <v>0.41000000000000014</v>
      </c>
      <c r="M20" s="955">
        <v>9.1199999999999992</v>
      </c>
      <c r="N20" s="955">
        <v>9.32</v>
      </c>
      <c r="O20" s="964">
        <f t="shared" si="2"/>
        <v>0.20000000000000107</v>
      </c>
      <c r="P20" s="955">
        <v>8.74</v>
      </c>
      <c r="Q20" s="955">
        <v>8.77</v>
      </c>
      <c r="R20" s="964">
        <f t="shared" si="3"/>
        <v>2.9999999999999361E-2</v>
      </c>
      <c r="S20" s="601">
        <v>7.71</v>
      </c>
      <c r="T20" s="602">
        <v>8.31</v>
      </c>
      <c r="U20" s="600">
        <v>0.60000000000000053</v>
      </c>
    </row>
    <row r="21" spans="2:21">
      <c r="B21" s="1398"/>
      <c r="C21" s="110" t="s">
        <v>15</v>
      </c>
      <c r="D21" s="886">
        <v>8.9770000000000003</v>
      </c>
      <c r="E21" s="886">
        <v>8.7880000000000003</v>
      </c>
      <c r="F21" s="964">
        <f t="shared" si="7"/>
        <v>-0.18900000000000006</v>
      </c>
      <c r="G21" s="886">
        <v>8.8800000000000008</v>
      </c>
      <c r="H21" s="886">
        <v>8.83</v>
      </c>
      <c r="I21" s="964">
        <f t="shared" si="8"/>
        <v>-5.0000000000000711E-2</v>
      </c>
      <c r="J21" s="955">
        <v>8.84</v>
      </c>
      <c r="K21" s="955">
        <v>9.06</v>
      </c>
      <c r="L21" s="964">
        <f t="shared" si="1"/>
        <v>0.22000000000000064</v>
      </c>
      <c r="M21" s="955">
        <v>8.7799999999999994</v>
      </c>
      <c r="N21" s="955">
        <v>8.82</v>
      </c>
      <c r="O21" s="964">
        <f t="shared" si="2"/>
        <v>4.0000000000000924E-2</v>
      </c>
      <c r="P21" s="955">
        <v>8.77</v>
      </c>
      <c r="Q21" s="955">
        <v>8.83</v>
      </c>
      <c r="R21" s="964">
        <f t="shared" si="3"/>
        <v>6.0000000000000497E-2</v>
      </c>
      <c r="S21" s="601">
        <v>8.19</v>
      </c>
      <c r="T21" s="602">
        <v>8.2100000000000009</v>
      </c>
      <c r="U21" s="600">
        <v>2.000000000000135E-2</v>
      </c>
    </row>
    <row r="22" spans="2:21">
      <c r="B22" s="1398"/>
      <c r="C22" s="112" t="s">
        <v>190</v>
      </c>
      <c r="D22" s="886">
        <v>8.9499999999999993</v>
      </c>
      <c r="E22" s="886">
        <v>8.8940000000000001</v>
      </c>
      <c r="F22" s="964">
        <f t="shared" si="7"/>
        <v>-5.5999999999999162E-2</v>
      </c>
      <c r="G22" s="886">
        <v>9.08</v>
      </c>
      <c r="H22" s="886">
        <v>9.4499999999999993</v>
      </c>
      <c r="I22" s="964">
        <f t="shared" si="8"/>
        <v>0.36999999999999922</v>
      </c>
      <c r="J22" s="955">
        <v>9.68</v>
      </c>
      <c r="K22" s="955">
        <v>9.44</v>
      </c>
      <c r="L22" s="964">
        <f t="shared" si="1"/>
        <v>-0.24000000000000021</v>
      </c>
      <c r="M22" s="955">
        <v>9.17</v>
      </c>
      <c r="N22" s="955">
        <v>9.2100000000000009</v>
      </c>
      <c r="O22" s="964">
        <f t="shared" si="2"/>
        <v>4.0000000000000924E-2</v>
      </c>
      <c r="P22" s="955">
        <v>8.9</v>
      </c>
      <c r="Q22" s="955">
        <v>9.18</v>
      </c>
      <c r="R22" s="964">
        <f t="shared" si="3"/>
        <v>0.27999999999999936</v>
      </c>
      <c r="S22" s="601">
        <v>9.06</v>
      </c>
      <c r="T22" s="602">
        <v>9.17</v>
      </c>
      <c r="U22" s="600">
        <v>0.10999999999999943</v>
      </c>
    </row>
    <row r="23" spans="2:21" ht="18" customHeight="1">
      <c r="B23" s="1398"/>
      <c r="C23" s="110" t="s">
        <v>80</v>
      </c>
      <c r="D23" s="962">
        <v>7.25</v>
      </c>
      <c r="E23" s="962">
        <v>8.18</v>
      </c>
      <c r="F23" s="964">
        <f t="shared" si="7"/>
        <v>0.92999999999999972</v>
      </c>
      <c r="G23" s="964">
        <v>7.33</v>
      </c>
      <c r="H23" s="964">
        <v>7.84</v>
      </c>
      <c r="I23" s="964">
        <f t="shared" si="8"/>
        <v>0.50999999999999979</v>
      </c>
      <c r="J23" s="955">
        <v>7.89</v>
      </c>
      <c r="K23" s="886">
        <v>8.26</v>
      </c>
      <c r="L23" s="964">
        <f t="shared" si="1"/>
        <v>0.37000000000000011</v>
      </c>
      <c r="M23" s="955">
        <v>8.11</v>
      </c>
      <c r="N23" s="955">
        <v>8.3000000000000007</v>
      </c>
      <c r="O23" s="964">
        <f t="shared" si="2"/>
        <v>0.19000000000000128</v>
      </c>
      <c r="P23" s="955">
        <v>8.1300000000000008</v>
      </c>
      <c r="Q23" s="955">
        <v>8.77</v>
      </c>
      <c r="R23" s="964">
        <f t="shared" si="3"/>
        <v>0.63999999999999879</v>
      </c>
      <c r="S23" s="593">
        <v>7.52</v>
      </c>
      <c r="T23" s="594">
        <v>7.6066666666666682</v>
      </c>
      <c r="U23" s="595">
        <v>8.6666666666668668E-2</v>
      </c>
    </row>
    <row r="24" spans="2:21" ht="33.75" customHeight="1">
      <c r="B24" s="1398"/>
      <c r="C24" s="112" t="s">
        <v>81</v>
      </c>
      <c r="D24" s="964">
        <v>7.85</v>
      </c>
      <c r="E24" s="964">
        <v>7.89</v>
      </c>
      <c r="F24" s="964">
        <f t="shared" si="7"/>
        <v>4.0000000000000036E-2</v>
      </c>
      <c r="G24" s="964">
        <v>8.7100000000000009</v>
      </c>
      <c r="H24" s="964">
        <v>9</v>
      </c>
      <c r="I24" s="964">
        <f t="shared" si="8"/>
        <v>0.28999999999999915</v>
      </c>
      <c r="J24" s="964">
        <v>8.52</v>
      </c>
      <c r="K24" s="964">
        <v>8.6</v>
      </c>
      <c r="L24" s="964">
        <f t="shared" si="1"/>
        <v>8.0000000000000071E-2</v>
      </c>
      <c r="M24" s="964">
        <v>8.61</v>
      </c>
      <c r="N24" s="964">
        <v>8.69</v>
      </c>
      <c r="O24" s="964">
        <f t="shared" si="2"/>
        <v>8.0000000000000071E-2</v>
      </c>
      <c r="P24" s="964">
        <v>8.41</v>
      </c>
      <c r="Q24" s="964">
        <v>8.66</v>
      </c>
      <c r="R24" s="964">
        <f t="shared" si="3"/>
        <v>0.25</v>
      </c>
      <c r="S24" s="593">
        <v>8.0666666666666664</v>
      </c>
      <c r="T24" s="594">
        <v>8.538333333333334</v>
      </c>
      <c r="U24" s="595">
        <v>0.47166666666666757</v>
      </c>
    </row>
    <row r="25" spans="2:21" ht="27.6">
      <c r="B25" s="1398"/>
      <c r="C25" s="110" t="s">
        <v>16</v>
      </c>
      <c r="D25" s="886">
        <v>7.819</v>
      </c>
      <c r="E25" s="886">
        <v>9.3350000000000009</v>
      </c>
      <c r="F25" s="964">
        <f t="shared" si="7"/>
        <v>1.5160000000000009</v>
      </c>
      <c r="G25" s="886">
        <v>8.59</v>
      </c>
      <c r="H25" s="886">
        <v>9.5399999999999991</v>
      </c>
      <c r="I25" s="964">
        <f t="shared" si="8"/>
        <v>0.94999999999999929</v>
      </c>
      <c r="J25" s="964">
        <v>8.19</v>
      </c>
      <c r="K25" s="964">
        <v>9.11</v>
      </c>
      <c r="L25" s="964">
        <f t="shared" si="1"/>
        <v>0.91999999999999993</v>
      </c>
      <c r="M25" s="964">
        <v>7.7</v>
      </c>
      <c r="N25" s="964">
        <v>9.33</v>
      </c>
      <c r="O25" s="964">
        <f t="shared" si="2"/>
        <v>1.63</v>
      </c>
      <c r="P25" s="964">
        <v>7.69</v>
      </c>
      <c r="Q25" s="964">
        <v>8.2200000000000006</v>
      </c>
      <c r="R25" s="964">
        <f t="shared" si="3"/>
        <v>0.53000000000000025</v>
      </c>
      <c r="S25" s="601">
        <v>7.83</v>
      </c>
      <c r="T25" s="602">
        <v>8.09</v>
      </c>
      <c r="U25" s="600">
        <v>0.25999999999999979</v>
      </c>
    </row>
    <row r="26" spans="2:21" ht="15" customHeight="1">
      <c r="B26" s="1398"/>
      <c r="C26" s="110" t="s">
        <v>279</v>
      </c>
      <c r="D26" s="886">
        <v>7.875</v>
      </c>
      <c r="E26" s="886">
        <v>9.2530000000000001</v>
      </c>
      <c r="F26" s="964">
        <f t="shared" si="7"/>
        <v>1.3780000000000001</v>
      </c>
      <c r="G26" s="886">
        <v>8.84</v>
      </c>
      <c r="H26" s="886">
        <v>9.61</v>
      </c>
      <c r="I26" s="964">
        <f t="shared" si="8"/>
        <v>0.76999999999999957</v>
      </c>
      <c r="J26" s="964">
        <v>8.5399999999999991</v>
      </c>
      <c r="K26" s="964">
        <v>9.57</v>
      </c>
      <c r="L26" s="964">
        <f t="shared" si="1"/>
        <v>1.0300000000000011</v>
      </c>
      <c r="M26" s="964">
        <v>8.26</v>
      </c>
      <c r="N26" s="964">
        <v>9.6999999999999993</v>
      </c>
      <c r="O26" s="964">
        <f t="shared" si="2"/>
        <v>1.4399999999999995</v>
      </c>
      <c r="P26" s="964">
        <v>8.51</v>
      </c>
      <c r="Q26" s="964">
        <v>9.93</v>
      </c>
      <c r="R26" s="964">
        <f t="shared" si="3"/>
        <v>1.42</v>
      </c>
      <c r="S26" s="601">
        <v>8.82</v>
      </c>
      <c r="T26" s="602">
        <v>9.8699999999999992</v>
      </c>
      <c r="U26" s="600">
        <v>1.0499999999999989</v>
      </c>
    </row>
    <row r="27" spans="2:21" ht="41.4">
      <c r="B27" s="1398"/>
      <c r="C27" s="110" t="s">
        <v>300</v>
      </c>
      <c r="D27" s="886">
        <v>8.65</v>
      </c>
      <c r="E27" s="886">
        <v>9.2050000000000001</v>
      </c>
      <c r="F27" s="964">
        <f t="shared" si="7"/>
        <v>0.55499999999999972</v>
      </c>
      <c r="G27" s="886">
        <v>8.69</v>
      </c>
      <c r="H27" s="886">
        <v>9.42</v>
      </c>
      <c r="I27" s="964">
        <f t="shared" si="8"/>
        <v>0.73000000000000043</v>
      </c>
      <c r="J27" s="964">
        <v>8.49</v>
      </c>
      <c r="K27" s="964">
        <v>9.5</v>
      </c>
      <c r="L27" s="964">
        <f t="shared" si="1"/>
        <v>1.0099999999999998</v>
      </c>
      <c r="M27" s="964">
        <v>7.91</v>
      </c>
      <c r="N27" s="964">
        <v>8.5</v>
      </c>
      <c r="O27" s="964">
        <f t="shared" si="2"/>
        <v>0.58999999999999986</v>
      </c>
      <c r="P27" s="964">
        <v>8.0399999999999991</v>
      </c>
      <c r="Q27" s="964">
        <v>8.09</v>
      </c>
      <c r="R27" s="964">
        <f t="shared" si="3"/>
        <v>5.0000000000000711E-2</v>
      </c>
      <c r="S27" s="601">
        <v>7.39</v>
      </c>
      <c r="T27" s="602">
        <v>8.5500000000000007</v>
      </c>
      <c r="U27" s="600">
        <v>1.160000000000001</v>
      </c>
    </row>
    <row r="28" spans="2:21">
      <c r="B28" s="1398"/>
      <c r="C28" s="113" t="s">
        <v>26</v>
      </c>
      <c r="D28" s="963">
        <v>9.09</v>
      </c>
      <c r="E28" s="963">
        <v>9.5</v>
      </c>
      <c r="F28" s="964">
        <f t="shared" si="7"/>
        <v>0.41000000000000014</v>
      </c>
      <c r="G28" s="963">
        <v>9.0299999999999994</v>
      </c>
      <c r="H28" s="963">
        <v>9.6</v>
      </c>
      <c r="I28" s="964">
        <f t="shared" si="8"/>
        <v>0.57000000000000028</v>
      </c>
      <c r="J28" s="1048">
        <v>9.31</v>
      </c>
      <c r="K28" s="1048">
        <v>9.89</v>
      </c>
      <c r="L28" s="964">
        <f t="shared" si="1"/>
        <v>0.58000000000000007</v>
      </c>
      <c r="M28" s="1048">
        <v>9.43</v>
      </c>
      <c r="N28" s="1048">
        <v>9.56</v>
      </c>
      <c r="O28" s="964">
        <f t="shared" si="2"/>
        <v>0.13000000000000078</v>
      </c>
      <c r="P28" s="1048">
        <v>9.43</v>
      </c>
      <c r="Q28" s="1048">
        <v>10</v>
      </c>
      <c r="R28" s="964">
        <f t="shared" si="3"/>
        <v>0.57000000000000028</v>
      </c>
      <c r="S28" s="593">
        <v>9.06</v>
      </c>
      <c r="T28" s="594">
        <v>9.7199999999999989</v>
      </c>
      <c r="U28" s="595">
        <v>0.65999999999999837</v>
      </c>
    </row>
    <row r="29" spans="2:21" ht="14.25" customHeight="1">
      <c r="B29" s="1398"/>
      <c r="C29" s="113" t="s">
        <v>298</v>
      </c>
      <c r="D29" s="1048">
        <v>8.91</v>
      </c>
      <c r="E29" s="1048">
        <v>9.43</v>
      </c>
      <c r="F29" s="964">
        <f t="shared" si="7"/>
        <v>0.51999999999999957</v>
      </c>
      <c r="G29" s="1048">
        <v>8.7799999999999994</v>
      </c>
      <c r="H29" s="1048">
        <v>9.39</v>
      </c>
      <c r="I29" s="964">
        <f t="shared" si="8"/>
        <v>0.61000000000000121</v>
      </c>
      <c r="J29" s="1048">
        <v>8.9499999999999993</v>
      </c>
      <c r="K29" s="963">
        <v>9.0299999999999994</v>
      </c>
      <c r="L29" s="964">
        <f t="shared" si="1"/>
        <v>8.0000000000000071E-2</v>
      </c>
      <c r="M29" s="1048">
        <v>8.77</v>
      </c>
      <c r="N29" s="1048">
        <v>8.9600000000000009</v>
      </c>
      <c r="O29" s="964">
        <f t="shared" si="2"/>
        <v>0.19000000000000128</v>
      </c>
      <c r="P29" s="1048">
        <v>8.69</v>
      </c>
      <c r="Q29" s="1048">
        <v>9</v>
      </c>
      <c r="R29" s="964">
        <f t="shared" si="3"/>
        <v>0.3100000000000005</v>
      </c>
      <c r="S29" s="593">
        <v>8.4074999999999989</v>
      </c>
      <c r="T29" s="594">
        <v>8.33</v>
      </c>
      <c r="U29" s="595">
        <v>-7.7499999999998792E-2</v>
      </c>
    </row>
    <row r="30" spans="2:21">
      <c r="B30" s="1398"/>
      <c r="C30" s="113" t="s">
        <v>299</v>
      </c>
      <c r="D30" s="1048">
        <v>8.52</v>
      </c>
      <c r="E30" s="963">
        <v>9.09</v>
      </c>
      <c r="F30" s="964">
        <f t="shared" si="7"/>
        <v>0.57000000000000028</v>
      </c>
      <c r="G30" s="1048">
        <v>8.73</v>
      </c>
      <c r="H30" s="1048">
        <v>8.91</v>
      </c>
      <c r="I30" s="964">
        <f t="shared" si="8"/>
        <v>0.17999999999999972</v>
      </c>
      <c r="J30" s="963">
        <v>8.27</v>
      </c>
      <c r="K30" s="1048">
        <v>8.9499999999999993</v>
      </c>
      <c r="L30" s="964">
        <f t="shared" si="1"/>
        <v>0.67999999999999972</v>
      </c>
      <c r="M30" s="1048">
        <v>8.65</v>
      </c>
      <c r="N30" s="1048">
        <v>8.5</v>
      </c>
      <c r="O30" s="964">
        <f t="shared" si="2"/>
        <v>-0.15000000000000036</v>
      </c>
      <c r="P30" s="1048">
        <v>8.99</v>
      </c>
      <c r="Q30" s="1048">
        <v>8.86</v>
      </c>
      <c r="R30" s="964">
        <f t="shared" si="3"/>
        <v>-0.13000000000000078</v>
      </c>
      <c r="S30" s="593">
        <v>8.3275000000000006</v>
      </c>
      <c r="T30" s="594">
        <v>8.8125</v>
      </c>
      <c r="U30" s="595">
        <v>0.48499999999999943</v>
      </c>
    </row>
    <row r="31" spans="2:21">
      <c r="B31" s="1398"/>
      <c r="C31" s="113" t="s">
        <v>229</v>
      </c>
      <c r="D31" s="974">
        <v>9.1050000000000004</v>
      </c>
      <c r="E31" s="974">
        <v>9.3979999999999997</v>
      </c>
      <c r="F31" s="964">
        <f t="shared" si="7"/>
        <v>0.29299999999999926</v>
      </c>
      <c r="G31" s="974">
        <v>8.98</v>
      </c>
      <c r="H31" s="974">
        <v>9.07</v>
      </c>
      <c r="I31" s="964">
        <f t="shared" si="8"/>
        <v>8.9999999999999858E-2</v>
      </c>
      <c r="J31" s="1048">
        <v>9.1</v>
      </c>
      <c r="K31" s="1048">
        <v>9.61</v>
      </c>
      <c r="L31" s="964">
        <f t="shared" si="1"/>
        <v>0.50999999999999979</v>
      </c>
      <c r="M31" s="1048">
        <v>8.49</v>
      </c>
      <c r="N31" s="1048">
        <v>9.23</v>
      </c>
      <c r="O31" s="964">
        <f t="shared" si="2"/>
        <v>0.74000000000000021</v>
      </c>
      <c r="P31" s="1048">
        <v>9.0299999999999994</v>
      </c>
      <c r="Q31" s="1048">
        <v>9.8800000000000008</v>
      </c>
      <c r="R31" s="964">
        <f t="shared" si="3"/>
        <v>0.85000000000000142</v>
      </c>
      <c r="S31" s="601">
        <v>8.57</v>
      </c>
      <c r="T31" s="602">
        <v>9.2899999999999991</v>
      </c>
      <c r="U31" s="600">
        <v>0.87000000000000099</v>
      </c>
    </row>
    <row r="32" spans="2:21">
      <c r="B32" s="1399"/>
      <c r="C32" s="113" t="s">
        <v>138</v>
      </c>
      <c r="D32" s="974">
        <v>9.36</v>
      </c>
      <c r="E32" s="974">
        <v>9.2780000000000005</v>
      </c>
      <c r="F32" s="964">
        <f t="shared" si="7"/>
        <v>-8.1999999999998963E-2</v>
      </c>
      <c r="G32" s="974">
        <v>9.3800000000000008</v>
      </c>
      <c r="H32" s="974">
        <v>9.44</v>
      </c>
      <c r="I32" s="964">
        <f t="shared" si="8"/>
        <v>5.9999999999998721E-2</v>
      </c>
      <c r="J32" s="1048">
        <v>8.9499999999999993</v>
      </c>
      <c r="K32" s="1048">
        <v>9.15</v>
      </c>
      <c r="L32" s="964">
        <f t="shared" si="1"/>
        <v>0.20000000000000107</v>
      </c>
      <c r="M32" s="1048">
        <v>9.31</v>
      </c>
      <c r="N32" s="1048">
        <v>9.5</v>
      </c>
      <c r="O32" s="964">
        <f t="shared" si="2"/>
        <v>0.1899999999999995</v>
      </c>
      <c r="P32" s="1048">
        <v>9.2100000000000009</v>
      </c>
      <c r="Q32" s="1048">
        <v>9.08</v>
      </c>
      <c r="R32" s="964">
        <f t="shared" si="3"/>
        <v>-0.13000000000000078</v>
      </c>
      <c r="S32" s="601">
        <v>8.94</v>
      </c>
      <c r="T32" s="602">
        <v>9.15</v>
      </c>
      <c r="U32" s="600">
        <v>0.32000000000000028</v>
      </c>
    </row>
    <row r="33" spans="2:21">
      <c r="B33" s="1400" t="s">
        <v>294</v>
      </c>
      <c r="C33" s="391" t="s">
        <v>280</v>
      </c>
      <c r="D33" s="3">
        <v>7.89</v>
      </c>
      <c r="E33" s="3">
        <v>7.77</v>
      </c>
      <c r="F33" s="3">
        <f>E33-D33</f>
        <v>-0.12000000000000011</v>
      </c>
      <c r="G33" s="3">
        <v>8.08</v>
      </c>
      <c r="H33" s="3">
        <v>8.48</v>
      </c>
      <c r="I33" s="3">
        <f>H33-G33</f>
        <v>0.40000000000000036</v>
      </c>
      <c r="J33" s="379">
        <v>7.71</v>
      </c>
      <c r="K33" s="379">
        <v>7.98</v>
      </c>
      <c r="L33" s="379">
        <f>K33-J33</f>
        <v>0.27000000000000046</v>
      </c>
      <c r="M33" s="379">
        <v>8.0907317073170706</v>
      </c>
      <c r="N33" s="379">
        <v>8.15</v>
      </c>
      <c r="O33" s="589">
        <f>N33-M33</f>
        <v>5.9268292682929768E-2</v>
      </c>
      <c r="P33" s="379">
        <v>7.7679487179487179</v>
      </c>
      <c r="Q33" s="379">
        <v>8.16</v>
      </c>
      <c r="R33" s="377">
        <f>Q33-P33</f>
        <v>0.39205128205128226</v>
      </c>
      <c r="S33" s="394">
        <v>8.06</v>
      </c>
      <c r="T33" s="283">
        <v>8.59</v>
      </c>
      <c r="U33" s="285">
        <f>T33-S33</f>
        <v>0.52999999999999936</v>
      </c>
    </row>
    <row r="34" spans="2:21">
      <c r="B34" s="1400"/>
      <c r="C34" s="391" t="s">
        <v>73</v>
      </c>
      <c r="D34" s="3">
        <v>8.01</v>
      </c>
      <c r="E34" s="3">
        <v>8.8000000000000007</v>
      </c>
      <c r="F34" s="3">
        <f t="shared" ref="F34:F48" si="9">E34-D34</f>
        <v>0.79000000000000092</v>
      </c>
      <c r="G34" s="3">
        <v>8.3000000000000007</v>
      </c>
      <c r="H34" s="3">
        <v>8.59</v>
      </c>
      <c r="I34" s="3">
        <f t="shared" ref="I34:I48" si="10">H34-G34</f>
        <v>0.28999999999999915</v>
      </c>
      <c r="J34" s="379">
        <v>7.82</v>
      </c>
      <c r="K34" s="379">
        <v>8.4700000000000006</v>
      </c>
      <c r="L34" s="379">
        <f t="shared" ref="L34:L48" si="11">K34-J34</f>
        <v>0.65000000000000036</v>
      </c>
      <c r="M34" s="379">
        <v>7.6759999999999993</v>
      </c>
      <c r="N34" s="379">
        <v>8.59</v>
      </c>
      <c r="O34" s="589">
        <f t="shared" ref="O34:O48" si="12">N34-M34</f>
        <v>0.91400000000000059</v>
      </c>
      <c r="P34" s="379">
        <v>7.9849999999999977</v>
      </c>
      <c r="Q34" s="379">
        <v>8.6999999999999993</v>
      </c>
      <c r="R34" s="377">
        <f t="shared" ref="R34:R48" si="13">Q34-P34</f>
        <v>0.71500000000000163</v>
      </c>
      <c r="S34" s="394">
        <v>7.94</v>
      </c>
      <c r="T34" s="283">
        <v>9.3699999999999992</v>
      </c>
      <c r="U34" s="285">
        <f t="shared" ref="U34:U48" si="14">T34-S34</f>
        <v>1.4299999999999988</v>
      </c>
    </row>
    <row r="35" spans="2:21">
      <c r="B35" s="1400"/>
      <c r="C35" s="391" t="s">
        <v>20</v>
      </c>
      <c r="D35" s="3">
        <v>7.97</v>
      </c>
      <c r="E35" s="3">
        <v>8.67</v>
      </c>
      <c r="F35" s="3">
        <f t="shared" si="9"/>
        <v>0.70000000000000018</v>
      </c>
      <c r="G35" s="3">
        <v>7.6</v>
      </c>
      <c r="H35" s="3">
        <v>8.61</v>
      </c>
      <c r="I35" s="3">
        <f t="shared" si="10"/>
        <v>1.0099999999999998</v>
      </c>
      <c r="J35" s="379">
        <v>7.77</v>
      </c>
      <c r="K35" s="379">
        <v>8.33</v>
      </c>
      <c r="L35" s="379">
        <f t="shared" si="11"/>
        <v>0.5600000000000005</v>
      </c>
      <c r="M35" s="379">
        <v>8.0614285714285732</v>
      </c>
      <c r="N35" s="379">
        <v>8.8800000000000008</v>
      </c>
      <c r="O35" s="589">
        <f t="shared" si="12"/>
        <v>0.81857142857142762</v>
      </c>
      <c r="P35" s="379">
        <v>7.7174999999999994</v>
      </c>
      <c r="Q35" s="379">
        <v>8.7899999999999991</v>
      </c>
      <c r="R35" s="377">
        <f t="shared" si="13"/>
        <v>1.0724999999999998</v>
      </c>
      <c r="S35" s="394">
        <v>7.94</v>
      </c>
      <c r="T35" s="283">
        <v>8.66</v>
      </c>
      <c r="U35" s="285">
        <f t="shared" si="14"/>
        <v>0.71999999999999975</v>
      </c>
    </row>
    <row r="36" spans="2:21" ht="27.6">
      <c r="B36" s="1400"/>
      <c r="C36" s="391" t="s">
        <v>281</v>
      </c>
      <c r="D36" s="3">
        <v>7.41</v>
      </c>
      <c r="E36" s="3">
        <v>8.75</v>
      </c>
      <c r="F36" s="3">
        <f t="shared" si="9"/>
        <v>1.3399999999999999</v>
      </c>
      <c r="G36" s="3">
        <v>7.82</v>
      </c>
      <c r="H36" s="3">
        <v>8.7200000000000006</v>
      </c>
      <c r="I36" s="3">
        <f t="shared" si="10"/>
        <v>0.90000000000000036</v>
      </c>
      <c r="J36" s="379">
        <v>7.45</v>
      </c>
      <c r="K36" s="379">
        <v>8.4600000000000009</v>
      </c>
      <c r="L36" s="379">
        <f t="shared" si="11"/>
        <v>1.0100000000000007</v>
      </c>
      <c r="M36" s="379">
        <v>8.0764285714285702</v>
      </c>
      <c r="N36" s="379">
        <v>9.08</v>
      </c>
      <c r="O36" s="589">
        <f t="shared" si="12"/>
        <v>1.0035714285714299</v>
      </c>
      <c r="P36" s="379">
        <v>7.8422222222222224</v>
      </c>
      <c r="Q36" s="379">
        <v>8.9499999999999993</v>
      </c>
      <c r="R36" s="377">
        <f t="shared" si="13"/>
        <v>1.1077777777777769</v>
      </c>
      <c r="S36" s="394">
        <v>7.36</v>
      </c>
      <c r="T36" s="283">
        <v>8.76</v>
      </c>
      <c r="U36" s="285">
        <f t="shared" si="14"/>
        <v>1.3999999999999995</v>
      </c>
    </row>
    <row r="37" spans="2:21" ht="32.25" customHeight="1">
      <c r="B37" s="1400"/>
      <c r="C37" s="391" t="s">
        <v>75</v>
      </c>
      <c r="D37" s="3">
        <v>8.6199999999999992</v>
      </c>
      <c r="E37" s="3">
        <v>8.68</v>
      </c>
      <c r="F37" s="3">
        <f t="shared" si="9"/>
        <v>6.0000000000000497E-2</v>
      </c>
      <c r="G37" s="3">
        <v>8.44</v>
      </c>
      <c r="H37" s="3">
        <v>7.87</v>
      </c>
      <c r="I37" s="3">
        <f t="shared" si="10"/>
        <v>-0.5699999999999994</v>
      </c>
      <c r="J37" s="379">
        <v>8.65</v>
      </c>
      <c r="K37" s="379">
        <v>8.5</v>
      </c>
      <c r="L37" s="379">
        <f t="shared" si="11"/>
        <v>-0.15000000000000036</v>
      </c>
      <c r="M37" s="379">
        <v>8.8640740740740753</v>
      </c>
      <c r="N37" s="379">
        <v>8.9662962962962975</v>
      </c>
      <c r="O37" s="589">
        <f t="shared" si="12"/>
        <v>0.10222222222222221</v>
      </c>
      <c r="P37" s="379">
        <v>8.15</v>
      </c>
      <c r="Q37" s="379">
        <v>8.1576470588235299</v>
      </c>
      <c r="R37" s="377">
        <f t="shared" si="13"/>
        <v>7.6470588235295622E-3</v>
      </c>
      <c r="S37" s="394">
        <v>8.6</v>
      </c>
      <c r="T37" s="283">
        <v>8.1</v>
      </c>
      <c r="U37" s="285">
        <f t="shared" si="14"/>
        <v>-0.5</v>
      </c>
    </row>
    <row r="38" spans="2:21">
      <c r="B38" s="1400"/>
      <c r="C38" s="391" t="s">
        <v>52</v>
      </c>
      <c r="D38" s="3">
        <v>8.73</v>
      </c>
      <c r="E38" s="3">
        <v>9.02</v>
      </c>
      <c r="F38" s="3">
        <f t="shared" si="9"/>
        <v>0.28999999999999915</v>
      </c>
      <c r="G38" s="3">
        <v>8.49</v>
      </c>
      <c r="H38" s="3">
        <v>8.84</v>
      </c>
      <c r="I38" s="3">
        <f t="shared" si="10"/>
        <v>0.34999999999999964</v>
      </c>
      <c r="J38" s="379">
        <v>7.91</v>
      </c>
      <c r="K38" s="379">
        <v>8.39</v>
      </c>
      <c r="L38" s="379">
        <f t="shared" si="11"/>
        <v>0.48000000000000043</v>
      </c>
      <c r="M38" s="379">
        <v>8.0991666666666653</v>
      </c>
      <c r="N38" s="379">
        <v>8.43</v>
      </c>
      <c r="O38" s="589">
        <f t="shared" si="12"/>
        <v>0.33083333333333442</v>
      </c>
      <c r="P38" s="379">
        <v>7.9872727272727255</v>
      </c>
      <c r="Q38" s="379">
        <v>8.9745454545454564</v>
      </c>
      <c r="R38" s="377">
        <f t="shared" si="13"/>
        <v>0.98727272727273085</v>
      </c>
      <c r="S38" s="394">
        <v>7.83</v>
      </c>
      <c r="T38" s="283">
        <v>8.86</v>
      </c>
      <c r="U38" s="285">
        <f t="shared" si="14"/>
        <v>1.0299999999999994</v>
      </c>
    </row>
    <row r="39" spans="2:21">
      <c r="B39" s="1400"/>
      <c r="C39" s="391" t="s">
        <v>77</v>
      </c>
      <c r="D39" s="3">
        <v>8.52</v>
      </c>
      <c r="E39" s="3">
        <v>8.5399999999999991</v>
      </c>
      <c r="F39" s="3">
        <f t="shared" si="9"/>
        <v>1.9999999999999574E-2</v>
      </c>
      <c r="G39" s="3">
        <v>8.24</v>
      </c>
      <c r="H39" s="3">
        <v>8.49</v>
      </c>
      <c r="I39" s="3">
        <f t="shared" si="10"/>
        <v>0.25</v>
      </c>
      <c r="J39" s="379">
        <v>8.39</v>
      </c>
      <c r="K39" s="379">
        <v>8.09</v>
      </c>
      <c r="L39" s="379">
        <f t="shared" si="11"/>
        <v>-0.30000000000000071</v>
      </c>
      <c r="M39" s="379">
        <v>8.3580555555555538</v>
      </c>
      <c r="N39" s="379">
        <v>8.2520588235294117</v>
      </c>
      <c r="O39" s="589">
        <f t="shared" si="12"/>
        <v>-0.10599673202614213</v>
      </c>
      <c r="P39" s="379">
        <v>8.5714814814814826</v>
      </c>
      <c r="Q39" s="379">
        <v>8.4700000000000006</v>
      </c>
      <c r="R39" s="377">
        <f t="shared" si="13"/>
        <v>-0.10148148148148195</v>
      </c>
      <c r="S39" s="394">
        <v>8.27</v>
      </c>
      <c r="T39" s="283">
        <v>8.17</v>
      </c>
      <c r="U39" s="285">
        <f t="shared" si="14"/>
        <v>-9.9999999999999645E-2</v>
      </c>
    </row>
    <row r="40" spans="2:21" ht="27.6">
      <c r="B40" s="1400"/>
      <c r="C40" s="391" t="s">
        <v>24</v>
      </c>
      <c r="D40" s="3">
        <v>7.7</v>
      </c>
      <c r="E40" s="3">
        <v>7.87</v>
      </c>
      <c r="F40" s="3">
        <f t="shared" si="9"/>
        <v>0.16999999999999993</v>
      </c>
      <c r="G40" s="3">
        <v>7.69</v>
      </c>
      <c r="H40" s="3">
        <v>7.94</v>
      </c>
      <c r="I40" s="3">
        <f t="shared" si="10"/>
        <v>0.25</v>
      </c>
      <c r="J40" s="379">
        <v>6.73</v>
      </c>
      <c r="K40" s="379">
        <v>7.5</v>
      </c>
      <c r="L40" s="379">
        <f t="shared" si="11"/>
        <v>0.76999999999999957</v>
      </c>
      <c r="M40" s="379">
        <v>7.68</v>
      </c>
      <c r="N40" s="379">
        <v>8.5599999999999987</v>
      </c>
      <c r="O40" s="589">
        <f t="shared" si="12"/>
        <v>0.87999999999999901</v>
      </c>
      <c r="P40" s="379">
        <v>7.4633333333333338</v>
      </c>
      <c r="Q40" s="379">
        <v>8.35</v>
      </c>
      <c r="R40" s="377">
        <f t="shared" si="13"/>
        <v>0.88666666666666583</v>
      </c>
      <c r="S40" s="394">
        <v>6.81</v>
      </c>
      <c r="T40" s="283">
        <v>8.83</v>
      </c>
      <c r="U40" s="285">
        <f t="shared" si="14"/>
        <v>2.0200000000000005</v>
      </c>
    </row>
    <row r="41" spans="2:21" ht="27.6">
      <c r="B41" s="1400"/>
      <c r="C41" s="391" t="s">
        <v>282</v>
      </c>
      <c r="D41" s="3">
        <v>8.18</v>
      </c>
      <c r="E41" s="3">
        <v>8.81</v>
      </c>
      <c r="F41" s="3">
        <f t="shared" si="9"/>
        <v>0.63000000000000078</v>
      </c>
      <c r="G41" s="3">
        <v>8.1300000000000008</v>
      </c>
      <c r="H41" s="3">
        <v>8.1300000000000008</v>
      </c>
      <c r="I41" s="3">
        <f t="shared" si="10"/>
        <v>0</v>
      </c>
      <c r="J41" s="379">
        <v>7.41</v>
      </c>
      <c r="K41" s="379">
        <v>7.55</v>
      </c>
      <c r="L41" s="379">
        <f t="shared" si="11"/>
        <v>0.13999999999999968</v>
      </c>
      <c r="M41" s="379">
        <v>7.4787500000000007</v>
      </c>
      <c r="N41" s="379">
        <v>7.59</v>
      </c>
      <c r="O41" s="589">
        <f t="shared" si="12"/>
        <v>0.11124999999999918</v>
      </c>
      <c r="P41" s="379">
        <v>7.758571428571428</v>
      </c>
      <c r="Q41" s="379">
        <v>8.06</v>
      </c>
      <c r="R41" s="377">
        <f t="shared" si="13"/>
        <v>0.30142857142857249</v>
      </c>
      <c r="S41" s="394">
        <v>7.72</v>
      </c>
      <c r="T41" s="283">
        <v>8.5</v>
      </c>
      <c r="U41" s="285">
        <f t="shared" si="14"/>
        <v>0.78000000000000025</v>
      </c>
    </row>
    <row r="42" spans="2:21" ht="27.6">
      <c r="B42" s="1400"/>
      <c r="C42" s="391" t="s">
        <v>76</v>
      </c>
      <c r="D42" s="3">
        <v>8.6</v>
      </c>
      <c r="E42" s="3">
        <v>7.57</v>
      </c>
      <c r="F42" s="3">
        <f t="shared" si="9"/>
        <v>-1.0299999999999994</v>
      </c>
      <c r="G42" s="3">
        <v>8.4600000000000009</v>
      </c>
      <c r="H42" s="3">
        <v>8.07</v>
      </c>
      <c r="I42" s="3">
        <f t="shared" si="10"/>
        <v>-0.39000000000000057</v>
      </c>
      <c r="J42" s="379">
        <v>8.51</v>
      </c>
      <c r="K42" s="379">
        <v>7.84</v>
      </c>
      <c r="L42" s="379">
        <f t="shared" si="11"/>
        <v>-0.66999999999999993</v>
      </c>
      <c r="M42" s="379">
        <v>8.7094736842105256</v>
      </c>
      <c r="N42" s="379">
        <v>7.34</v>
      </c>
      <c r="O42" s="589">
        <f t="shared" si="12"/>
        <v>-1.3694736842105257</v>
      </c>
      <c r="P42" s="379">
        <v>8.6838970588235291</v>
      </c>
      <c r="Q42" s="379">
        <v>8.2200000000000006</v>
      </c>
      <c r="R42" s="377">
        <f t="shared" si="13"/>
        <v>-0.4638970588235285</v>
      </c>
      <c r="S42" s="394">
        <v>8.49</v>
      </c>
      <c r="T42" s="283">
        <v>8.2799999999999994</v>
      </c>
      <c r="U42" s="285">
        <f t="shared" si="14"/>
        <v>-0.21000000000000085</v>
      </c>
    </row>
    <row r="43" spans="2:21">
      <c r="B43" s="1400"/>
      <c r="C43" s="391" t="s">
        <v>28</v>
      </c>
      <c r="D43" s="3">
        <v>8.6300000000000008</v>
      </c>
      <c r="E43" s="3">
        <v>8.35</v>
      </c>
      <c r="F43" s="3">
        <f t="shared" si="9"/>
        <v>-0.28000000000000114</v>
      </c>
      <c r="G43" s="3">
        <v>8.5500000000000007</v>
      </c>
      <c r="H43" s="3">
        <v>8.4600000000000009</v>
      </c>
      <c r="I43" s="3">
        <f t="shared" si="10"/>
        <v>-8.9999999999999858E-2</v>
      </c>
      <c r="J43" s="379">
        <v>8.58</v>
      </c>
      <c r="K43" s="379">
        <v>8.4</v>
      </c>
      <c r="L43" s="379">
        <f t="shared" si="11"/>
        <v>-0.17999999999999972</v>
      </c>
      <c r="M43" s="379">
        <v>8.2744444444444465</v>
      </c>
      <c r="N43" s="379">
        <v>8.1711111111111094</v>
      </c>
      <c r="O43" s="589">
        <f t="shared" si="12"/>
        <v>-0.10333333333333705</v>
      </c>
      <c r="P43" s="379">
        <v>8.3814285714285699</v>
      </c>
      <c r="Q43" s="379">
        <v>8.5892307692307703</v>
      </c>
      <c r="R43" s="377">
        <f t="shared" si="13"/>
        <v>0.20780219780220044</v>
      </c>
      <c r="S43" s="394">
        <v>8.1300000000000008</v>
      </c>
      <c r="T43" s="283">
        <v>7.97</v>
      </c>
      <c r="U43" s="285">
        <f t="shared" si="14"/>
        <v>-0.16000000000000103</v>
      </c>
    </row>
    <row r="44" spans="2:21">
      <c r="B44" s="1400"/>
      <c r="C44" s="391" t="s">
        <v>269</v>
      </c>
      <c r="D44" s="3"/>
      <c r="E44" s="3"/>
      <c r="F44" s="3">
        <f t="shared" si="9"/>
        <v>0</v>
      </c>
      <c r="G44" s="3"/>
      <c r="H44" s="3"/>
      <c r="I44" s="3">
        <f t="shared" si="10"/>
        <v>0</v>
      </c>
      <c r="J44" s="379">
        <v>7.96</v>
      </c>
      <c r="K44" s="379">
        <v>8.58</v>
      </c>
      <c r="L44" s="379">
        <f t="shared" si="11"/>
        <v>0.62000000000000011</v>
      </c>
      <c r="M44" s="379">
        <v>7.8280000000000003</v>
      </c>
      <c r="N44" s="379">
        <v>8.65</v>
      </c>
      <c r="O44" s="589">
        <f t="shared" si="12"/>
        <v>0.82200000000000006</v>
      </c>
      <c r="P44" s="379">
        <v>7.9666666666666668</v>
      </c>
      <c r="Q44" s="379">
        <v>8.4155555555555548</v>
      </c>
      <c r="R44" s="377">
        <f t="shared" si="13"/>
        <v>0.448888888888888</v>
      </c>
      <c r="S44" s="394"/>
      <c r="T44" s="283"/>
      <c r="U44" s="285"/>
    </row>
    <row r="45" spans="2:21" ht="27.6">
      <c r="B45" s="1400"/>
      <c r="C45" s="392" t="s">
        <v>33</v>
      </c>
      <c r="D45" s="3">
        <v>9.1</v>
      </c>
      <c r="E45" s="3">
        <v>8.61</v>
      </c>
      <c r="F45" s="3">
        <f t="shared" si="9"/>
        <v>-0.49000000000000021</v>
      </c>
      <c r="G45" s="3">
        <v>8.7899999999999991</v>
      </c>
      <c r="H45" s="3">
        <v>8.73</v>
      </c>
      <c r="I45" s="3">
        <f t="shared" si="10"/>
        <v>-5.9999999999998721E-2</v>
      </c>
      <c r="J45" s="379">
        <v>8.7899999999999991</v>
      </c>
      <c r="K45" s="379">
        <v>8.7200000000000006</v>
      </c>
      <c r="L45" s="379">
        <f t="shared" si="11"/>
        <v>-6.9999999999998508E-2</v>
      </c>
      <c r="M45" s="379">
        <v>9.0020000000000007</v>
      </c>
      <c r="N45" s="379">
        <v>8.6289999999999996</v>
      </c>
      <c r="O45" s="589">
        <f t="shared" si="12"/>
        <v>-0.37300000000000111</v>
      </c>
      <c r="P45" s="379">
        <v>9.3506666666666671</v>
      </c>
      <c r="Q45" s="379">
        <v>8.5973333333333315</v>
      </c>
      <c r="R45" s="377">
        <f t="shared" si="13"/>
        <v>-0.75333333333333563</v>
      </c>
      <c r="S45" s="394">
        <v>8.5299999999999994</v>
      </c>
      <c r="T45" s="283">
        <v>9</v>
      </c>
      <c r="U45" s="285">
        <f t="shared" si="14"/>
        <v>0.47000000000000064</v>
      </c>
    </row>
    <row r="46" spans="2:21">
      <c r="B46" s="1400"/>
      <c r="C46" s="392" t="s">
        <v>78</v>
      </c>
      <c r="D46" s="3">
        <v>9.2100000000000009</v>
      </c>
      <c r="E46" s="3">
        <v>9.52</v>
      </c>
      <c r="F46" s="3">
        <f t="shared" si="9"/>
        <v>0.30999999999999872</v>
      </c>
      <c r="G46" s="3">
        <v>9.5500000000000007</v>
      </c>
      <c r="H46" s="3">
        <v>9.61</v>
      </c>
      <c r="I46" s="3">
        <f t="shared" si="10"/>
        <v>5.9999999999998721E-2</v>
      </c>
      <c r="J46" s="379">
        <v>9.34</v>
      </c>
      <c r="K46" s="379">
        <v>9.61</v>
      </c>
      <c r="L46" s="379">
        <f t="shared" si="11"/>
        <v>0.26999999999999957</v>
      </c>
      <c r="M46" s="379">
        <v>9.3992307692307708</v>
      </c>
      <c r="N46" s="379">
        <v>9.7863636363636353</v>
      </c>
      <c r="O46" s="589">
        <f t="shared" si="12"/>
        <v>0.38713286713286443</v>
      </c>
      <c r="P46" s="379">
        <v>9.2175000000000011</v>
      </c>
      <c r="Q46" s="379">
        <v>10</v>
      </c>
      <c r="R46" s="377">
        <f t="shared" si="13"/>
        <v>0.78249999999999886</v>
      </c>
      <c r="S46" s="394">
        <v>9.06</v>
      </c>
      <c r="T46" s="283">
        <v>10</v>
      </c>
      <c r="U46" s="285">
        <f t="shared" si="14"/>
        <v>0.9399999999999995</v>
      </c>
    </row>
    <row r="47" spans="2:21">
      <c r="B47" s="1400"/>
      <c r="C47" s="392" t="s">
        <v>79</v>
      </c>
      <c r="D47" s="3">
        <v>9.48</v>
      </c>
      <c r="E47" s="3">
        <v>9.66</v>
      </c>
      <c r="F47" s="3">
        <f t="shared" si="9"/>
        <v>0.17999999999999972</v>
      </c>
      <c r="G47" s="3">
        <v>9.3000000000000007</v>
      </c>
      <c r="H47" s="3">
        <v>10</v>
      </c>
      <c r="I47" s="3">
        <f t="shared" si="10"/>
        <v>0.69999999999999929</v>
      </c>
      <c r="J47" s="379">
        <v>8.92</v>
      </c>
      <c r="K47" s="379">
        <v>9.66</v>
      </c>
      <c r="L47" s="379">
        <f t="shared" si="11"/>
        <v>0.74000000000000021</v>
      </c>
      <c r="M47" s="379">
        <v>8.6755555555555546</v>
      </c>
      <c r="N47" s="379">
        <v>8.92</v>
      </c>
      <c r="O47" s="589">
        <f t="shared" si="12"/>
        <v>0.24444444444444535</v>
      </c>
      <c r="P47" s="379">
        <v>9.1337499999999991</v>
      </c>
      <c r="Q47" s="379">
        <v>9</v>
      </c>
      <c r="R47" s="377">
        <f t="shared" si="13"/>
        <v>-0.13374999999999915</v>
      </c>
      <c r="S47" s="394">
        <v>8.65</v>
      </c>
      <c r="T47" s="283">
        <v>9</v>
      </c>
      <c r="U47" s="285">
        <f t="shared" si="14"/>
        <v>0.34999999999999964</v>
      </c>
    </row>
    <row r="48" spans="2:21" ht="14.4" thickBot="1">
      <c r="B48" s="1401"/>
      <c r="C48" s="393" t="s">
        <v>34</v>
      </c>
      <c r="D48" s="3">
        <v>8.68</v>
      </c>
      <c r="E48" s="3">
        <v>8.25</v>
      </c>
      <c r="F48" s="3">
        <f t="shared" si="9"/>
        <v>-0.42999999999999972</v>
      </c>
      <c r="G48" s="3">
        <v>9.33</v>
      </c>
      <c r="H48" s="3">
        <v>9.41</v>
      </c>
      <c r="I48" s="3">
        <f t="shared" si="10"/>
        <v>8.0000000000000071E-2</v>
      </c>
      <c r="J48" s="379">
        <v>9.82</v>
      </c>
      <c r="K48" s="379">
        <v>9.83</v>
      </c>
      <c r="L48" s="379">
        <f t="shared" si="11"/>
        <v>9.9999999999997868E-3</v>
      </c>
      <c r="M48" s="379">
        <v>8.3524999999999991</v>
      </c>
      <c r="N48" s="379">
        <v>8.75</v>
      </c>
      <c r="O48" s="589">
        <f t="shared" si="12"/>
        <v>0.39750000000000085</v>
      </c>
      <c r="P48" s="379">
        <v>9.5080000000000009</v>
      </c>
      <c r="Q48" s="379">
        <v>9.68</v>
      </c>
      <c r="R48" s="377">
        <f t="shared" si="13"/>
        <v>0.17199999999999882</v>
      </c>
      <c r="S48" s="395">
        <v>9.11</v>
      </c>
      <c r="T48" s="286">
        <v>9.6999999999999993</v>
      </c>
      <c r="U48" s="287">
        <f t="shared" si="14"/>
        <v>0.58999999999999986</v>
      </c>
    </row>
  </sheetData>
  <mergeCells count="11">
    <mergeCell ref="B15:B32"/>
    <mergeCell ref="B33:B48"/>
    <mergeCell ref="B6:B13"/>
    <mergeCell ref="S4:U4"/>
    <mergeCell ref="P4:R4"/>
    <mergeCell ref="M4:O4"/>
    <mergeCell ref="J4:L4"/>
    <mergeCell ref="G4:I4"/>
    <mergeCell ref="D4:F4"/>
    <mergeCell ref="C4:C5"/>
    <mergeCell ref="B4:B5"/>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V202"/>
  <sheetViews>
    <sheetView topLeftCell="A172" zoomScale="80" zoomScaleNormal="80" workbookViewId="0">
      <selection activeCell="U36" sqref="U36"/>
    </sheetView>
  </sheetViews>
  <sheetFormatPr defaultColWidth="9.109375" defaultRowHeight="13.8"/>
  <cols>
    <col min="1" max="1" width="20.109375" style="92" customWidth="1"/>
    <col min="2" max="2" width="10.33203125" style="92" customWidth="1"/>
    <col min="3" max="3" width="18.44140625" style="92" customWidth="1"/>
    <col min="4" max="4" width="9.109375" style="92"/>
    <col min="5" max="5" width="10.44140625" style="92" customWidth="1"/>
    <col min="6" max="6" width="9.21875" style="92" bestFit="1" customWidth="1"/>
    <col min="7" max="7" width="12.77734375" style="92" bestFit="1" customWidth="1"/>
    <col min="8" max="8" width="10.109375" style="92" bestFit="1" customWidth="1"/>
    <col min="9" max="9" width="10.88671875" style="92" customWidth="1"/>
    <col min="10" max="10" width="9.21875" style="92" bestFit="1" customWidth="1"/>
    <col min="11" max="11" width="11" style="92" customWidth="1"/>
    <col min="12" max="12" width="9.21875" style="92" bestFit="1" customWidth="1"/>
    <col min="13" max="13" width="10.6640625" style="92" customWidth="1"/>
    <col min="14" max="14" width="9.21875" style="92" bestFit="1" customWidth="1"/>
    <col min="15" max="15" width="12.109375" style="92" customWidth="1"/>
    <col min="16" max="21" width="9.109375" style="92"/>
    <col min="22" max="22" width="9.88671875" style="92" bestFit="1" customWidth="1"/>
    <col min="23" max="16384" width="9.109375" style="92"/>
  </cols>
  <sheetData>
    <row r="2" spans="2:22">
      <c r="B2" s="609"/>
      <c r="C2" s="1445" t="s">
        <v>5085</v>
      </c>
      <c r="D2" s="1445"/>
      <c r="E2" s="1445"/>
      <c r="F2" s="1445"/>
      <c r="G2" s="1445"/>
      <c r="H2" s="1445"/>
      <c r="I2" s="1445"/>
      <c r="J2" s="1445"/>
      <c r="K2" s="1445"/>
      <c r="L2" s="1445"/>
      <c r="M2" s="1445"/>
      <c r="N2" s="1445"/>
      <c r="O2" s="1445"/>
    </row>
    <row r="3" spans="2:22" ht="27" customHeight="1">
      <c r="B3" s="1432" t="s">
        <v>0</v>
      </c>
      <c r="C3" s="1434" t="s">
        <v>69</v>
      </c>
      <c r="D3" s="1434" t="s">
        <v>161</v>
      </c>
      <c r="E3" s="610" t="s">
        <v>315</v>
      </c>
      <c r="F3" s="1434" t="s">
        <v>233</v>
      </c>
      <c r="G3" s="1434"/>
      <c r="H3" s="1434" t="s">
        <v>234</v>
      </c>
      <c r="I3" s="1434"/>
      <c r="J3" s="1434" t="s">
        <v>235</v>
      </c>
      <c r="K3" s="1434"/>
      <c r="L3" s="1434" t="s">
        <v>236</v>
      </c>
      <c r="M3" s="1434"/>
      <c r="N3" s="1434" t="s">
        <v>42</v>
      </c>
      <c r="O3" s="1434"/>
      <c r="S3" s="92" t="s">
        <v>3354</v>
      </c>
      <c r="T3" s="92" t="s">
        <v>3355</v>
      </c>
      <c r="U3" s="92" t="s">
        <v>3356</v>
      </c>
      <c r="V3" s="92" t="s">
        <v>129</v>
      </c>
    </row>
    <row r="4" spans="2:22" ht="39.6">
      <c r="B4" s="1432"/>
      <c r="C4" s="1434"/>
      <c r="D4" s="1434"/>
      <c r="E4" s="610" t="s">
        <v>151</v>
      </c>
      <c r="F4" s="610" t="s">
        <v>237</v>
      </c>
      <c r="G4" s="610" t="s">
        <v>316</v>
      </c>
      <c r="H4" s="610" t="s">
        <v>238</v>
      </c>
      <c r="I4" s="610" t="s">
        <v>317</v>
      </c>
      <c r="J4" s="610" t="s">
        <v>239</v>
      </c>
      <c r="K4" s="610" t="s">
        <v>318</v>
      </c>
      <c r="L4" s="610" t="s">
        <v>251</v>
      </c>
      <c r="M4" s="610" t="s">
        <v>319</v>
      </c>
      <c r="N4" s="610" t="s">
        <v>252</v>
      </c>
      <c r="O4" s="610" t="s">
        <v>320</v>
      </c>
      <c r="R4" s="92" t="s">
        <v>166</v>
      </c>
      <c r="S4" s="183">
        <v>3.4200000000000001E-2</v>
      </c>
      <c r="T4" s="183">
        <v>0.1056</v>
      </c>
      <c r="U4" s="183">
        <v>0.1087</v>
      </c>
      <c r="V4" s="183">
        <v>0.24840000000000001</v>
      </c>
    </row>
    <row r="5" spans="2:22" ht="15" customHeight="1">
      <c r="B5" s="1435" t="s">
        <v>287</v>
      </c>
      <c r="C5" s="1433" t="s">
        <v>6</v>
      </c>
      <c r="D5" s="504" t="s">
        <v>151</v>
      </c>
      <c r="E5" s="1049">
        <v>12</v>
      </c>
      <c r="F5" s="1050">
        <v>0</v>
      </c>
      <c r="G5" s="1051">
        <f>F5/E5</f>
        <v>0</v>
      </c>
      <c r="H5" s="1050">
        <v>1</v>
      </c>
      <c r="I5" s="1052">
        <f>H5/E5</f>
        <v>8.3333333333333329E-2</v>
      </c>
      <c r="J5" s="1050">
        <v>0</v>
      </c>
      <c r="K5" s="1052">
        <f>J5/E5</f>
        <v>0</v>
      </c>
      <c r="L5" s="1050">
        <v>0</v>
      </c>
      <c r="M5" s="1052">
        <f t="shared" ref="M5:M21" si="0">L5/E59</f>
        <v>0</v>
      </c>
      <c r="N5" s="1050">
        <f>SUM(F5+H5+J5+L5)</f>
        <v>1</v>
      </c>
      <c r="O5" s="1052">
        <f>(F5+H5+J5+L5)/E5</f>
        <v>8.3333333333333329E-2</v>
      </c>
      <c r="R5" s="92" t="s">
        <v>220</v>
      </c>
      <c r="S5" s="183">
        <v>3.78E-2</v>
      </c>
      <c r="T5" s="183" t="s">
        <v>5087</v>
      </c>
      <c r="U5" s="183" t="s">
        <v>5088</v>
      </c>
      <c r="V5" s="183">
        <v>0.24759999999999999</v>
      </c>
    </row>
    <row r="6" spans="2:22" ht="15" customHeight="1">
      <c r="B6" s="1435"/>
      <c r="C6" s="1433"/>
      <c r="D6" s="504" t="s">
        <v>152</v>
      </c>
      <c r="E6" s="1049">
        <v>14</v>
      </c>
      <c r="F6" s="1050">
        <v>0</v>
      </c>
      <c r="G6" s="1051">
        <f t="shared" ref="G6:G41" si="1">F6/E6</f>
        <v>0</v>
      </c>
      <c r="H6" s="1050">
        <v>1</v>
      </c>
      <c r="I6" s="1052">
        <f t="shared" ref="I6:I41" si="2">H6/E6</f>
        <v>7.1428571428571425E-2</v>
      </c>
      <c r="J6" s="1050">
        <v>1</v>
      </c>
      <c r="K6" s="1052">
        <f t="shared" ref="K6:K41" si="3">J6/E6</f>
        <v>7.1428571428571425E-2</v>
      </c>
      <c r="L6" s="1050">
        <v>0</v>
      </c>
      <c r="M6" s="1052">
        <f t="shared" si="0"/>
        <v>0</v>
      </c>
      <c r="N6" s="1050">
        <f t="shared" ref="N6:N24" si="4">SUM(F6+H6+J6+L6)</f>
        <v>2</v>
      </c>
      <c r="O6" s="1052">
        <f t="shared" ref="O6:O24" si="5">(F6+H6+J6+L6)/E6</f>
        <v>0.14285714285714285</v>
      </c>
      <c r="R6" s="92" t="s">
        <v>167</v>
      </c>
      <c r="S6" s="183">
        <v>7.1000000000000004E-3</v>
      </c>
      <c r="T6" s="183">
        <v>0.1318</v>
      </c>
      <c r="U6" s="183">
        <v>9.4100000000000003E-2</v>
      </c>
      <c r="V6" s="183">
        <v>0.24590000000000001</v>
      </c>
    </row>
    <row r="7" spans="2:22">
      <c r="B7" s="1435"/>
      <c r="C7" s="1433"/>
      <c r="D7" s="504" t="s">
        <v>153</v>
      </c>
      <c r="E7" s="1049">
        <v>16</v>
      </c>
      <c r="F7" s="1050">
        <v>0</v>
      </c>
      <c r="G7" s="1051">
        <f t="shared" si="1"/>
        <v>0</v>
      </c>
      <c r="H7" s="1050">
        <v>2</v>
      </c>
      <c r="I7" s="1052">
        <f t="shared" si="2"/>
        <v>0.125</v>
      </c>
      <c r="J7" s="1050">
        <v>0</v>
      </c>
      <c r="K7" s="1052">
        <f t="shared" si="3"/>
        <v>0</v>
      </c>
      <c r="L7" s="1050">
        <v>0</v>
      </c>
      <c r="M7" s="1052">
        <f t="shared" si="0"/>
        <v>0</v>
      </c>
      <c r="N7" s="1050">
        <f t="shared" si="4"/>
        <v>2</v>
      </c>
      <c r="O7" s="1052">
        <f t="shared" si="5"/>
        <v>0.125</v>
      </c>
    </row>
    <row r="8" spans="2:22">
      <c r="B8" s="1435"/>
      <c r="C8" s="1433"/>
      <c r="D8" s="504" t="s">
        <v>42</v>
      </c>
      <c r="E8" s="1053">
        <f>SUM(E5:E7)</f>
        <v>42</v>
      </c>
      <c r="F8" s="1053">
        <f>SUM(F5:F7)</f>
        <v>0</v>
      </c>
      <c r="G8" s="1054">
        <f t="shared" si="1"/>
        <v>0</v>
      </c>
      <c r="H8" s="1053">
        <f>SUM(H5:H7)</f>
        <v>4</v>
      </c>
      <c r="I8" s="1055">
        <f t="shared" si="2"/>
        <v>9.5238095238095233E-2</v>
      </c>
      <c r="J8" s="1053">
        <f>SUM(J5:J7)</f>
        <v>1</v>
      </c>
      <c r="K8" s="1055">
        <f t="shared" si="3"/>
        <v>2.3809523809523808E-2</v>
      </c>
      <c r="L8" s="1053">
        <f>SUM(L5:L7)</f>
        <v>0</v>
      </c>
      <c r="M8" s="1055">
        <f t="shared" si="0"/>
        <v>0</v>
      </c>
      <c r="N8" s="1053">
        <f>SUM(N5:N7)</f>
        <v>5</v>
      </c>
      <c r="O8" s="1055">
        <f>(F8+H8+J8+L8)/E8</f>
        <v>0.11904761904761904</v>
      </c>
    </row>
    <row r="9" spans="2:22">
      <c r="B9" s="1435"/>
      <c r="C9" s="1433" t="s">
        <v>10</v>
      </c>
      <c r="D9" s="504" t="s">
        <v>151</v>
      </c>
      <c r="E9" s="1050">
        <v>30</v>
      </c>
      <c r="F9" s="1050">
        <v>0</v>
      </c>
      <c r="G9" s="1051">
        <f t="shared" si="1"/>
        <v>0</v>
      </c>
      <c r="H9" s="1050">
        <v>4</v>
      </c>
      <c r="I9" s="1052">
        <f t="shared" si="2"/>
        <v>0.13333333333333333</v>
      </c>
      <c r="J9" s="1050">
        <v>4</v>
      </c>
      <c r="K9" s="1052">
        <f t="shared" si="3"/>
        <v>0.13333333333333333</v>
      </c>
      <c r="L9" s="1050">
        <v>0</v>
      </c>
      <c r="M9" s="1052">
        <f t="shared" si="0"/>
        <v>0</v>
      </c>
      <c r="N9" s="1050">
        <f t="shared" si="4"/>
        <v>8</v>
      </c>
      <c r="O9" s="1052">
        <f t="shared" si="5"/>
        <v>0.26666666666666666</v>
      </c>
    </row>
    <row r="10" spans="2:22">
      <c r="B10" s="1435"/>
      <c r="C10" s="1433"/>
      <c r="D10" s="504" t="s">
        <v>152</v>
      </c>
      <c r="E10" s="1050">
        <v>28</v>
      </c>
      <c r="F10" s="1050">
        <v>1</v>
      </c>
      <c r="G10" s="1051">
        <f t="shared" si="1"/>
        <v>3.5714285714285712E-2</v>
      </c>
      <c r="H10" s="1050">
        <v>3</v>
      </c>
      <c r="I10" s="1052">
        <f t="shared" si="2"/>
        <v>0.10714285714285714</v>
      </c>
      <c r="J10" s="1050">
        <v>3</v>
      </c>
      <c r="K10" s="1052">
        <f t="shared" si="3"/>
        <v>0.10714285714285714</v>
      </c>
      <c r="L10" s="1050">
        <v>0</v>
      </c>
      <c r="M10" s="1052">
        <f t="shared" si="0"/>
        <v>0</v>
      </c>
      <c r="N10" s="1050">
        <f t="shared" si="4"/>
        <v>7</v>
      </c>
      <c r="O10" s="1052">
        <f t="shared" si="5"/>
        <v>0.25</v>
      </c>
    </row>
    <row r="11" spans="2:22">
      <c r="B11" s="1435"/>
      <c r="C11" s="1433"/>
      <c r="D11" s="504" t="s">
        <v>153</v>
      </c>
      <c r="E11" s="1050">
        <v>26</v>
      </c>
      <c r="F11" s="1050">
        <v>1</v>
      </c>
      <c r="G11" s="1051">
        <f t="shared" si="1"/>
        <v>3.8461538461538464E-2</v>
      </c>
      <c r="H11" s="1050">
        <v>3</v>
      </c>
      <c r="I11" s="1052">
        <f t="shared" si="2"/>
        <v>0.11538461538461539</v>
      </c>
      <c r="J11" s="1050">
        <v>3</v>
      </c>
      <c r="K11" s="1052">
        <f t="shared" si="3"/>
        <v>0.11538461538461539</v>
      </c>
      <c r="L11" s="1050">
        <v>0</v>
      </c>
      <c r="M11" s="1052">
        <f t="shared" si="0"/>
        <v>0</v>
      </c>
      <c r="N11" s="1050">
        <f t="shared" si="4"/>
        <v>7</v>
      </c>
      <c r="O11" s="1052">
        <f t="shared" si="5"/>
        <v>0.26923076923076922</v>
      </c>
    </row>
    <row r="12" spans="2:22">
      <c r="B12" s="1435"/>
      <c r="C12" s="1433"/>
      <c r="D12" s="504" t="s">
        <v>154</v>
      </c>
      <c r="E12" s="1050">
        <v>30</v>
      </c>
      <c r="F12" s="1050">
        <v>1</v>
      </c>
      <c r="G12" s="1051">
        <f t="shared" si="1"/>
        <v>3.3333333333333333E-2</v>
      </c>
      <c r="H12" s="1050">
        <v>0</v>
      </c>
      <c r="I12" s="1052">
        <f t="shared" si="2"/>
        <v>0</v>
      </c>
      <c r="J12" s="1050">
        <v>4</v>
      </c>
      <c r="K12" s="1052">
        <f t="shared" si="3"/>
        <v>0.13333333333333333</v>
      </c>
      <c r="L12" s="1050">
        <v>0</v>
      </c>
      <c r="M12" s="1052">
        <f t="shared" si="0"/>
        <v>0</v>
      </c>
      <c r="N12" s="1050">
        <f t="shared" si="4"/>
        <v>5</v>
      </c>
      <c r="O12" s="1052">
        <f t="shared" si="5"/>
        <v>0.16666666666666666</v>
      </c>
    </row>
    <row r="13" spans="2:22">
      <c r="B13" s="1435"/>
      <c r="C13" s="1433"/>
      <c r="D13" s="504" t="s">
        <v>42</v>
      </c>
      <c r="E13" s="1053">
        <f>SUM(E9:E12)</f>
        <v>114</v>
      </c>
      <c r="F13" s="1053">
        <f>SUM(F9:F12)</f>
        <v>3</v>
      </c>
      <c r="G13" s="1054">
        <f t="shared" si="1"/>
        <v>2.6315789473684209E-2</v>
      </c>
      <c r="H13" s="1053">
        <f>SUM(H9:H12)</f>
        <v>10</v>
      </c>
      <c r="I13" s="1055">
        <f t="shared" si="2"/>
        <v>8.771929824561403E-2</v>
      </c>
      <c r="J13" s="1053">
        <f>SUM(J9:J12)</f>
        <v>14</v>
      </c>
      <c r="K13" s="1055">
        <f t="shared" si="3"/>
        <v>0.12280701754385964</v>
      </c>
      <c r="L13" s="1053">
        <f>SUM(L9:L12)</f>
        <v>0</v>
      </c>
      <c r="M13" s="1055">
        <f t="shared" si="0"/>
        <v>0</v>
      </c>
      <c r="N13" s="1053">
        <f>SUM(N9:N12)</f>
        <v>27</v>
      </c>
      <c r="O13" s="1055">
        <f>(F13+H13+J13+L13)/E13</f>
        <v>0.23684210526315788</v>
      </c>
    </row>
    <row r="14" spans="2:22" ht="14.25" customHeight="1">
      <c r="B14" s="1435"/>
      <c r="C14" s="1433" t="s">
        <v>8</v>
      </c>
      <c r="D14" s="504" t="s">
        <v>151</v>
      </c>
      <c r="E14" s="1050">
        <v>20</v>
      </c>
      <c r="F14" s="1050">
        <v>0</v>
      </c>
      <c r="G14" s="1051">
        <f t="shared" si="1"/>
        <v>0</v>
      </c>
      <c r="H14" s="1050">
        <v>2</v>
      </c>
      <c r="I14" s="1052">
        <f t="shared" si="2"/>
        <v>0.1</v>
      </c>
      <c r="J14" s="1050">
        <v>3</v>
      </c>
      <c r="K14" s="1052">
        <f t="shared" si="3"/>
        <v>0.15</v>
      </c>
      <c r="L14" s="1050">
        <v>0</v>
      </c>
      <c r="M14" s="1052">
        <f t="shared" si="0"/>
        <v>0</v>
      </c>
      <c r="N14" s="1050">
        <f t="shared" si="4"/>
        <v>5</v>
      </c>
      <c r="O14" s="1052">
        <f t="shared" si="5"/>
        <v>0.25</v>
      </c>
    </row>
    <row r="15" spans="2:22">
      <c r="B15" s="1435"/>
      <c r="C15" s="1433"/>
      <c r="D15" s="504" t="s">
        <v>152</v>
      </c>
      <c r="E15" s="1050">
        <v>19</v>
      </c>
      <c r="F15" s="1050">
        <v>1</v>
      </c>
      <c r="G15" s="1051">
        <f t="shared" si="1"/>
        <v>5.2631578947368418E-2</v>
      </c>
      <c r="H15" s="1050">
        <v>2</v>
      </c>
      <c r="I15" s="1052">
        <f t="shared" si="2"/>
        <v>0.10526315789473684</v>
      </c>
      <c r="J15" s="1050">
        <v>2</v>
      </c>
      <c r="K15" s="1052">
        <f t="shared" si="3"/>
        <v>0.10526315789473684</v>
      </c>
      <c r="L15" s="1050">
        <v>0</v>
      </c>
      <c r="M15" s="1052">
        <f t="shared" si="0"/>
        <v>0</v>
      </c>
      <c r="N15" s="1050">
        <f t="shared" si="4"/>
        <v>5</v>
      </c>
      <c r="O15" s="1052">
        <f t="shared" si="5"/>
        <v>0.26315789473684209</v>
      </c>
    </row>
    <row r="16" spans="2:22">
      <c r="B16" s="1435"/>
      <c r="C16" s="1433"/>
      <c r="D16" s="504" t="s">
        <v>153</v>
      </c>
      <c r="E16" s="1050">
        <v>19</v>
      </c>
      <c r="F16" s="1050">
        <v>1</v>
      </c>
      <c r="G16" s="1051">
        <f t="shared" si="1"/>
        <v>5.2631578947368418E-2</v>
      </c>
      <c r="H16" s="1050">
        <v>2</v>
      </c>
      <c r="I16" s="1052">
        <f t="shared" si="2"/>
        <v>0.10526315789473684</v>
      </c>
      <c r="J16" s="1050">
        <v>4</v>
      </c>
      <c r="K16" s="1052">
        <f t="shared" si="3"/>
        <v>0.21052631578947367</v>
      </c>
      <c r="L16" s="1050">
        <v>0</v>
      </c>
      <c r="M16" s="1052">
        <f t="shared" si="0"/>
        <v>0</v>
      </c>
      <c r="N16" s="1050">
        <f t="shared" si="4"/>
        <v>7</v>
      </c>
      <c r="O16" s="1052">
        <f t="shared" si="5"/>
        <v>0.36842105263157893</v>
      </c>
    </row>
    <row r="17" spans="2:15">
      <c r="B17" s="1435"/>
      <c r="C17" s="1433"/>
      <c r="D17" s="504" t="s">
        <v>42</v>
      </c>
      <c r="E17" s="1053">
        <f>SUM(E14:E16)</f>
        <v>58</v>
      </c>
      <c r="F17" s="1053">
        <f>SUM(F14:F16)</f>
        <v>2</v>
      </c>
      <c r="G17" s="1054">
        <f t="shared" si="1"/>
        <v>3.4482758620689655E-2</v>
      </c>
      <c r="H17" s="1053">
        <f>SUM(H14:H16)</f>
        <v>6</v>
      </c>
      <c r="I17" s="1055">
        <f t="shared" si="2"/>
        <v>0.10344827586206896</v>
      </c>
      <c r="J17" s="1053">
        <f>SUM(J14:J16)</f>
        <v>9</v>
      </c>
      <c r="K17" s="1055">
        <f t="shared" si="3"/>
        <v>0.15517241379310345</v>
      </c>
      <c r="L17" s="1053">
        <f>SUM(L14:L16)</f>
        <v>0</v>
      </c>
      <c r="M17" s="1055">
        <f t="shared" si="0"/>
        <v>0</v>
      </c>
      <c r="N17" s="1053">
        <f>SUM(N14:N16)</f>
        <v>17</v>
      </c>
      <c r="O17" s="1055">
        <f>(F17+H17+J17+L17)/E17</f>
        <v>0.29310344827586204</v>
      </c>
    </row>
    <row r="18" spans="2:15">
      <c r="B18" s="1435"/>
      <c r="C18" s="1442" t="s">
        <v>3353</v>
      </c>
      <c r="D18" s="504" t="s">
        <v>151</v>
      </c>
      <c r="E18" s="1050">
        <v>14</v>
      </c>
      <c r="F18" s="1050">
        <v>0</v>
      </c>
      <c r="G18" s="1054">
        <f t="shared" si="1"/>
        <v>0</v>
      </c>
      <c r="H18" s="1050">
        <v>1</v>
      </c>
      <c r="I18" s="1055">
        <f t="shared" si="2"/>
        <v>7.1428571428571425E-2</v>
      </c>
      <c r="J18" s="1050">
        <v>0</v>
      </c>
      <c r="K18" s="1055">
        <f t="shared" si="3"/>
        <v>0</v>
      </c>
      <c r="L18" s="1053">
        <v>0</v>
      </c>
      <c r="M18" s="1055">
        <f t="shared" si="0"/>
        <v>0</v>
      </c>
      <c r="N18" s="1050">
        <f t="shared" si="4"/>
        <v>1</v>
      </c>
      <c r="O18" s="1055">
        <f t="shared" si="5"/>
        <v>7.1428571428571425E-2</v>
      </c>
    </row>
    <row r="19" spans="2:15">
      <c r="B19" s="1435"/>
      <c r="C19" s="1443"/>
      <c r="D19" s="504" t="s">
        <v>152</v>
      </c>
      <c r="E19" s="1050">
        <v>15</v>
      </c>
      <c r="F19" s="1050">
        <v>1</v>
      </c>
      <c r="G19" s="1054">
        <f t="shared" si="1"/>
        <v>6.6666666666666666E-2</v>
      </c>
      <c r="H19" s="1050">
        <v>2</v>
      </c>
      <c r="I19" s="1055">
        <f t="shared" si="2"/>
        <v>0.13333333333333333</v>
      </c>
      <c r="J19" s="1050">
        <v>2</v>
      </c>
      <c r="K19" s="1055">
        <f t="shared" si="3"/>
        <v>0.13333333333333333</v>
      </c>
      <c r="L19" s="1053">
        <v>0</v>
      </c>
      <c r="M19" s="1055">
        <f t="shared" si="0"/>
        <v>0</v>
      </c>
      <c r="N19" s="1050">
        <f t="shared" si="4"/>
        <v>5</v>
      </c>
      <c r="O19" s="1055">
        <f t="shared" si="5"/>
        <v>0.33333333333333331</v>
      </c>
    </row>
    <row r="20" spans="2:15">
      <c r="B20" s="1435"/>
      <c r="C20" s="1443"/>
      <c r="D20" s="504" t="s">
        <v>153</v>
      </c>
      <c r="E20" s="1050">
        <v>9</v>
      </c>
      <c r="F20" s="1050">
        <v>1</v>
      </c>
      <c r="G20" s="1054">
        <f t="shared" si="1"/>
        <v>0.1111111111111111</v>
      </c>
      <c r="H20" s="1050">
        <v>1</v>
      </c>
      <c r="I20" s="1055">
        <f t="shared" si="2"/>
        <v>0.1111111111111111</v>
      </c>
      <c r="J20" s="1050">
        <v>2</v>
      </c>
      <c r="K20" s="1055">
        <f t="shared" si="3"/>
        <v>0.22222222222222221</v>
      </c>
      <c r="L20" s="1053">
        <v>0</v>
      </c>
      <c r="M20" s="1055">
        <f t="shared" si="0"/>
        <v>0</v>
      </c>
      <c r="N20" s="1050">
        <f t="shared" si="4"/>
        <v>4</v>
      </c>
      <c r="O20" s="1055">
        <f t="shared" si="5"/>
        <v>0.44444444444444442</v>
      </c>
    </row>
    <row r="21" spans="2:15">
      <c r="B21" s="1435"/>
      <c r="C21" s="1444"/>
      <c r="D21" s="504" t="s">
        <v>42</v>
      </c>
      <c r="E21" s="1053">
        <f>SUM(E18:E20)</f>
        <v>38</v>
      </c>
      <c r="F21" s="1053">
        <f>SUM(F18:F20)</f>
        <v>2</v>
      </c>
      <c r="G21" s="1054">
        <f t="shared" si="1"/>
        <v>5.2631578947368418E-2</v>
      </c>
      <c r="H21" s="1053">
        <f>SUM(H18:H20)</f>
        <v>4</v>
      </c>
      <c r="I21" s="1055">
        <f t="shared" si="2"/>
        <v>0.10526315789473684</v>
      </c>
      <c r="J21" s="1053">
        <f>SUM(J18:J20)</f>
        <v>4</v>
      </c>
      <c r="K21" s="1055">
        <f t="shared" si="3"/>
        <v>0.10526315789473684</v>
      </c>
      <c r="L21" s="1053">
        <f>SUM(L18:L20)</f>
        <v>0</v>
      </c>
      <c r="M21" s="1055">
        <f t="shared" si="0"/>
        <v>0</v>
      </c>
      <c r="N21" s="1053">
        <f>SUM(N18:N20)</f>
        <v>10</v>
      </c>
      <c r="O21" s="1055">
        <f>(F21+H21+J21+L21)/E21</f>
        <v>0.26315789473684209</v>
      </c>
    </row>
    <row r="22" spans="2:15" ht="15" customHeight="1">
      <c r="B22" s="1435"/>
      <c r="C22" s="1433" t="s">
        <v>44</v>
      </c>
      <c r="D22" s="504" t="s">
        <v>151</v>
      </c>
      <c r="E22" s="1050">
        <v>4</v>
      </c>
      <c r="F22" s="1050">
        <v>0</v>
      </c>
      <c r="G22" s="1051">
        <f t="shared" si="1"/>
        <v>0</v>
      </c>
      <c r="H22" s="1050">
        <v>1</v>
      </c>
      <c r="I22" s="1052">
        <f t="shared" si="2"/>
        <v>0.25</v>
      </c>
      <c r="J22" s="1050">
        <v>0</v>
      </c>
      <c r="K22" s="1052">
        <f t="shared" si="3"/>
        <v>0</v>
      </c>
      <c r="L22" s="1050">
        <v>0</v>
      </c>
      <c r="M22" s="1052">
        <f t="shared" ref="M22:M32" si="6">L22/E72</f>
        <v>0</v>
      </c>
      <c r="N22" s="1050">
        <f t="shared" si="4"/>
        <v>1</v>
      </c>
      <c r="O22" s="1052">
        <f t="shared" si="5"/>
        <v>0.25</v>
      </c>
    </row>
    <row r="23" spans="2:15">
      <c r="B23" s="1435"/>
      <c r="C23" s="1433"/>
      <c r="D23" s="504" t="s">
        <v>152</v>
      </c>
      <c r="E23" s="1050">
        <v>8</v>
      </c>
      <c r="F23" s="1050">
        <v>1</v>
      </c>
      <c r="G23" s="1051">
        <f t="shared" si="1"/>
        <v>0.125</v>
      </c>
      <c r="H23" s="1050">
        <v>1</v>
      </c>
      <c r="I23" s="1052">
        <f t="shared" si="2"/>
        <v>0.125</v>
      </c>
      <c r="J23" s="1050">
        <v>2</v>
      </c>
      <c r="K23" s="1052">
        <f t="shared" si="3"/>
        <v>0.25</v>
      </c>
      <c r="L23" s="1050">
        <v>0</v>
      </c>
      <c r="M23" s="1052">
        <f t="shared" si="6"/>
        <v>0</v>
      </c>
      <c r="N23" s="1050">
        <f t="shared" si="4"/>
        <v>4</v>
      </c>
      <c r="O23" s="1052">
        <f t="shared" si="5"/>
        <v>0.5</v>
      </c>
    </row>
    <row r="24" spans="2:15">
      <c r="B24" s="1435"/>
      <c r="C24" s="1433"/>
      <c r="D24" s="504" t="s">
        <v>153</v>
      </c>
      <c r="E24" s="1050">
        <v>1</v>
      </c>
      <c r="F24" s="1050">
        <v>0</v>
      </c>
      <c r="G24" s="1051">
        <f t="shared" si="1"/>
        <v>0</v>
      </c>
      <c r="H24" s="1050">
        <v>1</v>
      </c>
      <c r="I24" s="1052">
        <f t="shared" si="2"/>
        <v>1</v>
      </c>
      <c r="J24" s="1050">
        <v>0</v>
      </c>
      <c r="K24" s="1052">
        <f t="shared" si="3"/>
        <v>0</v>
      </c>
      <c r="L24" s="1050">
        <v>0</v>
      </c>
      <c r="M24" s="1052">
        <f t="shared" si="6"/>
        <v>0</v>
      </c>
      <c r="N24" s="1050">
        <f t="shared" si="4"/>
        <v>1</v>
      </c>
      <c r="O24" s="1052">
        <f t="shared" si="5"/>
        <v>1</v>
      </c>
    </row>
    <row r="25" spans="2:15">
      <c r="B25" s="1435"/>
      <c r="C25" s="1433"/>
      <c r="D25" s="504" t="s">
        <v>42</v>
      </c>
      <c r="E25" s="1053">
        <f>SUM(E22:E24)</f>
        <v>13</v>
      </c>
      <c r="F25" s="1053">
        <f>SUM(F22:F24)</f>
        <v>1</v>
      </c>
      <c r="G25" s="1051">
        <f t="shared" si="1"/>
        <v>7.6923076923076927E-2</v>
      </c>
      <c r="H25" s="1053">
        <f>SUM(H22:H24)</f>
        <v>3</v>
      </c>
      <c r="I25" s="1055">
        <f t="shared" si="2"/>
        <v>0.23076923076923078</v>
      </c>
      <c r="J25" s="1053">
        <f>SUM(J22:J24)</f>
        <v>2</v>
      </c>
      <c r="K25" s="1055">
        <f t="shared" si="3"/>
        <v>0.15384615384615385</v>
      </c>
      <c r="L25" s="1053">
        <f>SUM(L22:L24)</f>
        <v>0</v>
      </c>
      <c r="M25" s="1055">
        <f t="shared" si="6"/>
        <v>0</v>
      </c>
      <c r="N25" s="1053">
        <f>SUM(N22:N24)</f>
        <v>6</v>
      </c>
      <c r="O25" s="1055">
        <f>(F25+H25+J25+L25)/E25</f>
        <v>0.46153846153846156</v>
      </c>
    </row>
    <row r="26" spans="2:15" ht="14.25" customHeight="1">
      <c r="B26" s="1435"/>
      <c r="C26" s="1448" t="s">
        <v>321</v>
      </c>
      <c r="D26" s="1448"/>
      <c r="E26" s="1053">
        <f>E8+E13+E17+E21+E25</f>
        <v>265</v>
      </c>
      <c r="F26" s="1053">
        <f>F8+F13+F17+F21+F25</f>
        <v>8</v>
      </c>
      <c r="G26" s="1054">
        <f t="shared" si="1"/>
        <v>3.0188679245283019E-2</v>
      </c>
      <c r="H26" s="1053">
        <f>SUM(H25,H21,H17,H13,H8)</f>
        <v>27</v>
      </c>
      <c r="I26" s="1055">
        <f t="shared" si="2"/>
        <v>0.10188679245283019</v>
      </c>
      <c r="J26" s="1053">
        <f>SUM(J25,J21,J17,J13,J8)</f>
        <v>30</v>
      </c>
      <c r="K26" s="1055">
        <f t="shared" si="3"/>
        <v>0.11320754716981132</v>
      </c>
      <c r="L26" s="1053">
        <v>0</v>
      </c>
      <c r="M26" s="1055">
        <f t="shared" si="6"/>
        <v>0</v>
      </c>
      <c r="N26" s="1053">
        <f>SUM(N8,N13,N17,N21,N25)</f>
        <v>65</v>
      </c>
      <c r="O26" s="1055">
        <f>(F26+H26+J26+L26)/E26</f>
        <v>0.24528301886792453</v>
      </c>
    </row>
    <row r="27" spans="2:15" ht="14.25" customHeight="1">
      <c r="B27" s="1435"/>
      <c r="C27" s="1447" t="s">
        <v>296</v>
      </c>
      <c r="D27" s="1050" t="s">
        <v>151</v>
      </c>
      <c r="E27" s="1050">
        <v>0</v>
      </c>
      <c r="F27" s="1050">
        <v>0</v>
      </c>
      <c r="G27" s="1051" t="e">
        <f t="shared" si="1"/>
        <v>#DIV/0!</v>
      </c>
      <c r="H27" s="1050">
        <v>0</v>
      </c>
      <c r="I27" s="1052" t="e">
        <f t="shared" si="2"/>
        <v>#DIV/0!</v>
      </c>
      <c r="J27" s="1050">
        <v>0</v>
      </c>
      <c r="K27" s="1052" t="e">
        <f t="shared" si="3"/>
        <v>#DIV/0!</v>
      </c>
      <c r="L27" s="1053">
        <v>0</v>
      </c>
      <c r="M27" s="1052">
        <f t="shared" si="6"/>
        <v>0</v>
      </c>
      <c r="N27" s="1050">
        <f t="shared" ref="N27:N39" si="7">SUM(F27+H27+J27+L27)</f>
        <v>0</v>
      </c>
      <c r="O27" s="1052" t="e">
        <f t="shared" ref="O27:O41" si="8">(F27+H27+J27+L27)/E27</f>
        <v>#DIV/0!</v>
      </c>
    </row>
    <row r="28" spans="2:15" ht="14.25" customHeight="1">
      <c r="B28" s="1435"/>
      <c r="C28" s="1447"/>
      <c r="D28" s="1050" t="s">
        <v>152</v>
      </c>
      <c r="E28" s="1050">
        <v>7</v>
      </c>
      <c r="F28" s="1050">
        <v>1</v>
      </c>
      <c r="G28" s="1051">
        <f t="shared" si="1"/>
        <v>0.14285714285714285</v>
      </c>
      <c r="H28" s="1050">
        <v>1</v>
      </c>
      <c r="I28" s="1052">
        <f t="shared" si="2"/>
        <v>0.14285714285714285</v>
      </c>
      <c r="J28" s="1050">
        <v>0</v>
      </c>
      <c r="K28" s="1052">
        <f t="shared" si="3"/>
        <v>0</v>
      </c>
      <c r="L28" s="1053">
        <v>0</v>
      </c>
      <c r="M28" s="1052">
        <f t="shared" si="6"/>
        <v>0</v>
      </c>
      <c r="N28" s="1050">
        <f t="shared" si="7"/>
        <v>2</v>
      </c>
      <c r="O28" s="1052">
        <f t="shared" si="8"/>
        <v>0.2857142857142857</v>
      </c>
    </row>
    <row r="29" spans="2:15" ht="14.25" customHeight="1">
      <c r="B29" s="1435"/>
      <c r="C29" s="1447"/>
      <c r="D29" s="1050" t="s">
        <v>42</v>
      </c>
      <c r="E29" s="1053">
        <f>SUM(E27:E28)</f>
        <v>7</v>
      </c>
      <c r="F29" s="1053">
        <f t="shared" ref="F29" si="9">SUM(F27:F28)</f>
        <v>1</v>
      </c>
      <c r="G29" s="1054">
        <f t="shared" si="1"/>
        <v>0.14285714285714285</v>
      </c>
      <c r="H29" s="1053">
        <f>SUM(H27:H28)</f>
        <v>1</v>
      </c>
      <c r="I29" s="1055">
        <f t="shared" si="2"/>
        <v>0.14285714285714285</v>
      </c>
      <c r="J29" s="1053">
        <f>SUM(J27:J28)</f>
        <v>0</v>
      </c>
      <c r="K29" s="1055">
        <f t="shared" si="3"/>
        <v>0</v>
      </c>
      <c r="L29" s="1053">
        <f>SUM(L27:L28)</f>
        <v>0</v>
      </c>
      <c r="M29" s="1055">
        <f t="shared" si="6"/>
        <v>0</v>
      </c>
      <c r="N29" s="1053">
        <f>SUM(N27:N28)</f>
        <v>2</v>
      </c>
      <c r="O29" s="1055">
        <f t="shared" si="8"/>
        <v>0.2857142857142857</v>
      </c>
    </row>
    <row r="30" spans="2:15" ht="14.25" customHeight="1">
      <c r="B30" s="1435"/>
      <c r="C30" s="1447" t="s">
        <v>5086</v>
      </c>
      <c r="D30" s="1050" t="s">
        <v>151</v>
      </c>
      <c r="E30" s="1050">
        <v>13</v>
      </c>
      <c r="F30" s="1050">
        <v>0</v>
      </c>
      <c r="G30" s="1051">
        <f t="shared" si="1"/>
        <v>0</v>
      </c>
      <c r="H30" s="1050">
        <v>1</v>
      </c>
      <c r="I30" s="1052">
        <f t="shared" si="2"/>
        <v>7.6923076923076927E-2</v>
      </c>
      <c r="J30" s="1050">
        <v>1</v>
      </c>
      <c r="K30" s="1052">
        <f t="shared" si="3"/>
        <v>7.6923076923076927E-2</v>
      </c>
      <c r="L30" s="1053">
        <v>0</v>
      </c>
      <c r="M30" s="1052">
        <f t="shared" si="6"/>
        <v>0</v>
      </c>
      <c r="N30" s="1050">
        <f t="shared" ref="N30:N31" si="10">SUM(F30+H30+J30+L30)</f>
        <v>2</v>
      </c>
      <c r="O30" s="1052">
        <f t="shared" si="8"/>
        <v>0.15384615384615385</v>
      </c>
    </row>
    <row r="31" spans="2:15">
      <c r="B31" s="1435"/>
      <c r="C31" s="1447"/>
      <c r="D31" s="1050" t="s">
        <v>152</v>
      </c>
      <c r="E31" s="1050">
        <v>0</v>
      </c>
      <c r="F31" s="1050">
        <v>0</v>
      </c>
      <c r="G31" s="1051" t="e">
        <f t="shared" si="1"/>
        <v>#DIV/0!</v>
      </c>
      <c r="H31" s="1050">
        <v>0</v>
      </c>
      <c r="I31" s="1052" t="e">
        <f t="shared" si="2"/>
        <v>#DIV/0!</v>
      </c>
      <c r="J31" s="1050">
        <v>0</v>
      </c>
      <c r="K31" s="1052" t="e">
        <f t="shared" si="3"/>
        <v>#DIV/0!</v>
      </c>
      <c r="L31" s="1053">
        <v>0</v>
      </c>
      <c r="M31" s="1052">
        <f t="shared" si="6"/>
        <v>0</v>
      </c>
      <c r="N31" s="1050">
        <f t="shared" si="10"/>
        <v>0</v>
      </c>
      <c r="O31" s="1052" t="e">
        <f t="shared" si="8"/>
        <v>#DIV/0!</v>
      </c>
    </row>
    <row r="32" spans="2:15">
      <c r="B32" s="1435"/>
      <c r="C32" s="1447"/>
      <c r="D32" s="1050" t="s">
        <v>42</v>
      </c>
      <c r="E32" s="1053">
        <f>SUM(E30:E31)</f>
        <v>13</v>
      </c>
      <c r="F32" s="1053">
        <f t="shared" ref="F32" si="11">SUM(F30:F31)</f>
        <v>0</v>
      </c>
      <c r="G32" s="1054">
        <f t="shared" si="1"/>
        <v>0</v>
      </c>
      <c r="H32" s="1053">
        <f>SUM(H30:H31)</f>
        <v>1</v>
      </c>
      <c r="I32" s="1055">
        <f t="shared" si="2"/>
        <v>7.6923076923076927E-2</v>
      </c>
      <c r="J32" s="1053">
        <f>SUM(J30:J31)</f>
        <v>1</v>
      </c>
      <c r="K32" s="1055">
        <f t="shared" si="3"/>
        <v>7.6923076923076927E-2</v>
      </c>
      <c r="L32" s="1053">
        <f>SUM(L30:L31)</f>
        <v>0</v>
      </c>
      <c r="M32" s="1055">
        <f t="shared" si="6"/>
        <v>0</v>
      </c>
      <c r="N32" s="1053">
        <f>SUM(N30:N31)</f>
        <v>2</v>
      </c>
      <c r="O32" s="1055">
        <f t="shared" si="8"/>
        <v>0.15384615384615385</v>
      </c>
    </row>
    <row r="33" spans="2:15">
      <c r="B33" s="1435"/>
      <c r="C33" s="1446" t="s">
        <v>297</v>
      </c>
      <c r="D33" s="1050" t="s">
        <v>151</v>
      </c>
      <c r="E33" s="1050">
        <v>8</v>
      </c>
      <c r="F33" s="1050">
        <v>0</v>
      </c>
      <c r="G33" s="1051">
        <f t="shared" si="1"/>
        <v>0</v>
      </c>
      <c r="H33" s="1050">
        <v>1</v>
      </c>
      <c r="I33" s="1052">
        <f t="shared" si="2"/>
        <v>0.125</v>
      </c>
      <c r="J33" s="1050">
        <v>1</v>
      </c>
      <c r="K33" s="1052">
        <f t="shared" si="3"/>
        <v>0.125</v>
      </c>
      <c r="L33" s="1050">
        <v>0</v>
      </c>
      <c r="M33" s="1052">
        <f t="shared" ref="M33:M40" si="12">L33/E80</f>
        <v>0</v>
      </c>
      <c r="N33" s="1050">
        <f t="shared" si="7"/>
        <v>2</v>
      </c>
      <c r="O33" s="1052">
        <f t="shared" si="8"/>
        <v>0.25</v>
      </c>
    </row>
    <row r="34" spans="2:15">
      <c r="B34" s="1435"/>
      <c r="C34" s="1446"/>
      <c r="D34" s="1050" t="s">
        <v>152</v>
      </c>
      <c r="E34" s="1050">
        <v>8</v>
      </c>
      <c r="F34" s="1050">
        <v>1</v>
      </c>
      <c r="G34" s="1051">
        <f t="shared" si="1"/>
        <v>0.125</v>
      </c>
      <c r="H34" s="1050">
        <v>2</v>
      </c>
      <c r="I34" s="1052">
        <f t="shared" si="2"/>
        <v>0.25</v>
      </c>
      <c r="J34" s="1050">
        <v>0</v>
      </c>
      <c r="K34" s="1052">
        <f t="shared" si="3"/>
        <v>0</v>
      </c>
      <c r="L34" s="1050">
        <v>0</v>
      </c>
      <c r="M34" s="1052">
        <f t="shared" si="12"/>
        <v>0</v>
      </c>
      <c r="N34" s="1050">
        <f t="shared" si="7"/>
        <v>3</v>
      </c>
      <c r="O34" s="1052">
        <f t="shared" si="8"/>
        <v>0.375</v>
      </c>
    </row>
    <row r="35" spans="2:15">
      <c r="B35" s="1435"/>
      <c r="C35" s="1446"/>
      <c r="D35" s="1050" t="s">
        <v>42</v>
      </c>
      <c r="E35" s="1053">
        <f>SUM(E33:E34)</f>
        <v>16</v>
      </c>
      <c r="F35" s="1053">
        <f t="shared" ref="F35" si="13">SUM(F33:F34)</f>
        <v>1</v>
      </c>
      <c r="G35" s="1054">
        <f t="shared" si="1"/>
        <v>6.25E-2</v>
      </c>
      <c r="H35" s="1053">
        <f>SUM(H33:H34)</f>
        <v>3</v>
      </c>
      <c r="I35" s="1055">
        <f t="shared" si="2"/>
        <v>0.1875</v>
      </c>
      <c r="J35" s="1053">
        <f>SUM(J33:J34)</f>
        <v>1</v>
      </c>
      <c r="K35" s="1055">
        <f t="shared" si="3"/>
        <v>6.25E-2</v>
      </c>
      <c r="L35" s="1053">
        <f>SUM(L33:L34)</f>
        <v>0</v>
      </c>
      <c r="M35" s="1055">
        <f t="shared" si="12"/>
        <v>0</v>
      </c>
      <c r="N35" s="1053">
        <f>SUM(N33:N34)</f>
        <v>5</v>
      </c>
      <c r="O35" s="1055">
        <f t="shared" si="8"/>
        <v>0.3125</v>
      </c>
    </row>
    <row r="36" spans="2:15" ht="14.25" customHeight="1">
      <c r="B36" s="1435"/>
      <c r="C36" s="1436" t="s">
        <v>1074</v>
      </c>
      <c r="D36" s="1050" t="s">
        <v>151</v>
      </c>
      <c r="E36" s="1050">
        <v>5</v>
      </c>
      <c r="F36" s="1050">
        <v>0</v>
      </c>
      <c r="G36" s="1051">
        <f t="shared" si="1"/>
        <v>0</v>
      </c>
      <c r="H36" s="1050">
        <v>1</v>
      </c>
      <c r="I36" s="1052">
        <f t="shared" si="2"/>
        <v>0.2</v>
      </c>
      <c r="J36" s="1050">
        <v>1</v>
      </c>
      <c r="K36" s="1052">
        <f t="shared" si="3"/>
        <v>0.2</v>
      </c>
      <c r="L36" s="1050">
        <v>0</v>
      </c>
      <c r="M36" s="1052">
        <f t="shared" si="12"/>
        <v>0</v>
      </c>
      <c r="N36" s="1050">
        <f>SUM(F36+H36+J36+L36)</f>
        <v>2</v>
      </c>
      <c r="O36" s="1052">
        <f t="shared" si="8"/>
        <v>0.4</v>
      </c>
    </row>
    <row r="37" spans="2:15">
      <c r="B37" s="1435"/>
      <c r="C37" s="1436"/>
      <c r="D37" s="1050" t="s">
        <v>152</v>
      </c>
      <c r="E37" s="1050">
        <v>4</v>
      </c>
      <c r="F37" s="1050">
        <v>1</v>
      </c>
      <c r="G37" s="1051">
        <f t="shared" si="1"/>
        <v>0.25</v>
      </c>
      <c r="H37" s="1050">
        <v>0</v>
      </c>
      <c r="I37" s="1052">
        <f t="shared" si="2"/>
        <v>0</v>
      </c>
      <c r="J37" s="1050">
        <v>0</v>
      </c>
      <c r="K37" s="1052">
        <f t="shared" si="3"/>
        <v>0</v>
      </c>
      <c r="L37" s="1050">
        <v>0</v>
      </c>
      <c r="M37" s="1052">
        <f t="shared" si="12"/>
        <v>0</v>
      </c>
      <c r="N37" s="1050">
        <f t="shared" si="7"/>
        <v>1</v>
      </c>
      <c r="O37" s="1052">
        <f t="shared" si="8"/>
        <v>0.25</v>
      </c>
    </row>
    <row r="38" spans="2:15" ht="14.25" customHeight="1">
      <c r="B38" s="1435"/>
      <c r="C38" s="1436"/>
      <c r="D38" s="1050" t="s">
        <v>42</v>
      </c>
      <c r="E38" s="1053">
        <f>SUM(E36:E37)</f>
        <v>9</v>
      </c>
      <c r="F38" s="1053">
        <f>SUM(F36:F37)</f>
        <v>1</v>
      </c>
      <c r="G38" s="1054">
        <f t="shared" si="1"/>
        <v>0.1111111111111111</v>
      </c>
      <c r="H38" s="1053">
        <f>SUM(H36:H37)</f>
        <v>1</v>
      </c>
      <c r="I38" s="1055">
        <f t="shared" si="2"/>
        <v>0.1111111111111111</v>
      </c>
      <c r="J38" s="1053">
        <f>SUM(J36:J37)</f>
        <v>1</v>
      </c>
      <c r="K38" s="1055">
        <f t="shared" si="3"/>
        <v>0.1111111111111111</v>
      </c>
      <c r="L38" s="1053">
        <f>SUM(L36:L37)</f>
        <v>0</v>
      </c>
      <c r="M38" s="1055">
        <f t="shared" si="12"/>
        <v>0</v>
      </c>
      <c r="N38" s="1053">
        <f>SUM(N36:N37)</f>
        <v>3</v>
      </c>
      <c r="O38" s="1055">
        <f t="shared" si="8"/>
        <v>0.33333333333333331</v>
      </c>
    </row>
    <row r="39" spans="2:15" ht="14.25" customHeight="1">
      <c r="B39" s="1435"/>
      <c r="C39" s="1440" t="s">
        <v>4556</v>
      </c>
      <c r="D39" s="1050" t="s">
        <v>151</v>
      </c>
      <c r="E39" s="1050">
        <v>12</v>
      </c>
      <c r="F39" s="1050">
        <v>0</v>
      </c>
      <c r="G39" s="1051">
        <f t="shared" si="1"/>
        <v>0</v>
      </c>
      <c r="H39" s="1050">
        <v>1</v>
      </c>
      <c r="I39" s="1052">
        <f t="shared" si="2"/>
        <v>8.3333333333333329E-2</v>
      </c>
      <c r="J39" s="1050">
        <v>2</v>
      </c>
      <c r="K39" s="1052">
        <f t="shared" si="3"/>
        <v>0.16666666666666666</v>
      </c>
      <c r="L39" s="1050">
        <v>0</v>
      </c>
      <c r="M39" s="1052">
        <f t="shared" si="12"/>
        <v>0</v>
      </c>
      <c r="N39" s="1050">
        <f t="shared" si="7"/>
        <v>3</v>
      </c>
      <c r="O39" s="1052">
        <f t="shared" si="8"/>
        <v>0.25</v>
      </c>
    </row>
    <row r="40" spans="2:15" ht="14.25" customHeight="1">
      <c r="B40" s="1435"/>
      <c r="C40" s="1441"/>
      <c r="D40" s="1050" t="s">
        <v>42</v>
      </c>
      <c r="E40" s="1053">
        <f>E39</f>
        <v>12</v>
      </c>
      <c r="F40" s="1053">
        <f>F39</f>
        <v>0</v>
      </c>
      <c r="G40" s="1054">
        <f t="shared" si="1"/>
        <v>0</v>
      </c>
      <c r="H40" s="1053">
        <f>H39</f>
        <v>1</v>
      </c>
      <c r="I40" s="1055">
        <f t="shared" si="2"/>
        <v>8.3333333333333329E-2</v>
      </c>
      <c r="J40" s="1053">
        <f>J39</f>
        <v>2</v>
      </c>
      <c r="K40" s="1055">
        <f t="shared" si="3"/>
        <v>0.16666666666666666</v>
      </c>
      <c r="L40" s="1053">
        <f>L39</f>
        <v>0</v>
      </c>
      <c r="M40" s="1055">
        <f t="shared" si="12"/>
        <v>0</v>
      </c>
      <c r="N40" s="1053">
        <f>N39</f>
        <v>3</v>
      </c>
      <c r="O40" s="1055">
        <f>(F40+H40+J40+L40)/E40</f>
        <v>0.25</v>
      </c>
    </row>
    <row r="41" spans="2:15" ht="13.8" customHeight="1">
      <c r="B41" s="1435"/>
      <c r="C41" s="1439" t="s">
        <v>322</v>
      </c>
      <c r="D41" s="1439"/>
      <c r="E41" s="1053">
        <f>E29+E32+E35+E38+E40</f>
        <v>57</v>
      </c>
      <c r="F41" s="1053">
        <f>F29+F35+F32+F38+F40</f>
        <v>3</v>
      </c>
      <c r="G41" s="1054">
        <f t="shared" si="1"/>
        <v>5.2631578947368418E-2</v>
      </c>
      <c r="H41" s="1053">
        <f>H29+H35+H32+H38+H40</f>
        <v>7</v>
      </c>
      <c r="I41" s="1055">
        <f t="shared" si="2"/>
        <v>0.12280701754385964</v>
      </c>
      <c r="J41" s="1053">
        <f>J29+J32+J35+J38+J40</f>
        <v>5</v>
      </c>
      <c r="K41" s="1055">
        <f t="shared" si="3"/>
        <v>8.771929824561403E-2</v>
      </c>
      <c r="L41" s="1053">
        <f>L29+L35+L38+L40</f>
        <v>0</v>
      </c>
      <c r="M41" s="1055">
        <f t="shared" ref="M41" si="14">L41/E86</f>
        <v>0</v>
      </c>
      <c r="N41" s="1053">
        <f>N29+N35+N38+N40</f>
        <v>13</v>
      </c>
      <c r="O41" s="1055">
        <f t="shared" si="8"/>
        <v>0.26315789473684209</v>
      </c>
    </row>
    <row r="42" spans="2:15" ht="14.25" customHeight="1">
      <c r="B42" s="1435"/>
      <c r="C42" s="1437" t="s">
        <v>232</v>
      </c>
      <c r="D42" s="1438"/>
      <c r="E42" s="614">
        <f>E26+E41</f>
        <v>322</v>
      </c>
      <c r="F42" s="614">
        <f>F26+F41</f>
        <v>11</v>
      </c>
      <c r="G42" s="612">
        <f t="shared" ref="G42:G46" si="15">F42/E42</f>
        <v>3.4161490683229816E-2</v>
      </c>
      <c r="H42" s="614">
        <f>SUM(H26,H41)</f>
        <v>34</v>
      </c>
      <c r="I42" s="613">
        <f t="shared" ref="I42:I46" si="16">H42/E42</f>
        <v>0.10559006211180125</v>
      </c>
      <c r="J42" s="614">
        <f>SUM(J26,J41)</f>
        <v>35</v>
      </c>
      <c r="K42" s="613">
        <f t="shared" ref="K42:K46" si="17">J42/E42</f>
        <v>0.10869565217391304</v>
      </c>
      <c r="L42" s="614">
        <f>SUM(L26,L41)</f>
        <v>0</v>
      </c>
      <c r="M42" s="611">
        <f t="shared" ref="M42:M46" si="18">L42/E42</f>
        <v>0</v>
      </c>
      <c r="N42" s="614">
        <f>SUM(N26,N41)</f>
        <v>78</v>
      </c>
      <c r="O42" s="613">
        <f t="shared" ref="O42:O46" si="19">(F42+H42+J42+L42)/E42</f>
        <v>0.2484472049689441</v>
      </c>
    </row>
    <row r="43" spans="2:15">
      <c r="B43" s="1416" t="s">
        <v>225</v>
      </c>
      <c r="C43" s="1366" t="s">
        <v>139</v>
      </c>
      <c r="D43" s="538" t="s">
        <v>151</v>
      </c>
      <c r="E43" s="885">
        <v>38</v>
      </c>
      <c r="F43" s="892">
        <v>0</v>
      </c>
      <c r="G43" s="1033">
        <f t="shared" si="15"/>
        <v>0</v>
      </c>
      <c r="H43" s="926">
        <v>5</v>
      </c>
      <c r="I43" s="1033">
        <f t="shared" si="16"/>
        <v>0.13157894736842105</v>
      </c>
      <c r="J43" s="892">
        <v>4</v>
      </c>
      <c r="K43" s="1033">
        <f t="shared" si="17"/>
        <v>0.10526315789473684</v>
      </c>
      <c r="L43" s="892">
        <v>0</v>
      </c>
      <c r="M43" s="1033">
        <f t="shared" si="18"/>
        <v>0</v>
      </c>
      <c r="N43" s="907">
        <f t="shared" ref="N43:N46" si="20">F43+H43+J43+L43</f>
        <v>9</v>
      </c>
      <c r="O43" s="1056">
        <f t="shared" si="19"/>
        <v>0.23684210526315788</v>
      </c>
    </row>
    <row r="44" spans="2:15">
      <c r="B44" s="1364"/>
      <c r="C44" s="1364"/>
      <c r="D44" s="538" t="s">
        <v>152</v>
      </c>
      <c r="E44" s="1057">
        <v>18</v>
      </c>
      <c r="F44" s="892">
        <v>1</v>
      </c>
      <c r="G44" s="1033">
        <f t="shared" si="15"/>
        <v>5.5555555555555552E-2</v>
      </c>
      <c r="H44" s="926">
        <v>2</v>
      </c>
      <c r="I44" s="1033">
        <f t="shared" si="16"/>
        <v>0.1111111111111111</v>
      </c>
      <c r="J44" s="892">
        <v>4</v>
      </c>
      <c r="K44" s="1033">
        <f t="shared" si="17"/>
        <v>0.22222222222222221</v>
      </c>
      <c r="L44" s="892">
        <v>0</v>
      </c>
      <c r="M44" s="1033">
        <f t="shared" si="18"/>
        <v>0</v>
      </c>
      <c r="N44" s="907">
        <f t="shared" si="20"/>
        <v>7</v>
      </c>
      <c r="O44" s="1056">
        <f t="shared" si="19"/>
        <v>0.3888888888888889</v>
      </c>
    </row>
    <row r="45" spans="2:15">
      <c r="B45" s="1364"/>
      <c r="C45" s="1364"/>
      <c r="D45" s="538" t="s">
        <v>153</v>
      </c>
      <c r="E45" s="1057">
        <v>11</v>
      </c>
      <c r="F45" s="892">
        <v>1</v>
      </c>
      <c r="G45" s="1033">
        <f t="shared" si="15"/>
        <v>9.0909090909090912E-2</v>
      </c>
      <c r="H45" s="926">
        <v>0</v>
      </c>
      <c r="I45" s="1033">
        <f t="shared" si="16"/>
        <v>0</v>
      </c>
      <c r="J45" s="892">
        <v>1</v>
      </c>
      <c r="K45" s="1033">
        <f t="shared" si="17"/>
        <v>9.0909090909090912E-2</v>
      </c>
      <c r="L45" s="892">
        <v>0</v>
      </c>
      <c r="M45" s="1033">
        <f t="shared" si="18"/>
        <v>0</v>
      </c>
      <c r="N45" s="907">
        <f t="shared" si="20"/>
        <v>2</v>
      </c>
      <c r="O45" s="1056">
        <f t="shared" si="19"/>
        <v>0.18181818181818182</v>
      </c>
    </row>
    <row r="46" spans="2:15" ht="14.25" customHeight="1">
      <c r="B46" s="1364"/>
      <c r="C46" s="1365"/>
      <c r="D46" s="538" t="s">
        <v>42</v>
      </c>
      <c r="E46" s="961">
        <f t="shared" ref="E46:F46" si="21">SUM(E43:E45)</f>
        <v>67</v>
      </c>
      <c r="F46" s="961">
        <f t="shared" si="21"/>
        <v>2</v>
      </c>
      <c r="G46" s="1058">
        <f t="shared" si="15"/>
        <v>2.9850746268656716E-2</v>
      </c>
      <c r="H46" s="961">
        <f>SUM(H43:H45)</f>
        <v>7</v>
      </c>
      <c r="I46" s="1058">
        <f t="shared" si="16"/>
        <v>0.1044776119402985</v>
      </c>
      <c r="J46" s="961">
        <f>SUM(J43:J45)</f>
        <v>9</v>
      </c>
      <c r="K46" s="1058">
        <f t="shared" si="17"/>
        <v>0.13432835820895522</v>
      </c>
      <c r="L46" s="961">
        <f>SUM(L43:L45)</f>
        <v>0</v>
      </c>
      <c r="M46" s="1058">
        <f t="shared" si="18"/>
        <v>0</v>
      </c>
      <c r="N46" s="1059">
        <f t="shared" si="20"/>
        <v>18</v>
      </c>
      <c r="O46" s="1060">
        <f t="shared" si="19"/>
        <v>0.26865671641791045</v>
      </c>
    </row>
    <row r="47" spans="2:15">
      <c r="B47" s="1364"/>
      <c r="C47" s="1366" t="s">
        <v>12</v>
      </c>
      <c r="D47" s="615" t="s">
        <v>151</v>
      </c>
      <c r="E47" s="1061"/>
      <c r="F47" s="1062"/>
      <c r="G47" s="1063"/>
      <c r="H47" s="1064"/>
      <c r="I47" s="1063"/>
      <c r="J47" s="1062"/>
      <c r="K47" s="1063"/>
      <c r="L47" s="1062"/>
      <c r="M47" s="1063"/>
      <c r="N47" s="1065"/>
      <c r="O47" s="1066"/>
    </row>
    <row r="48" spans="2:15">
      <c r="B48" s="1364"/>
      <c r="C48" s="1364"/>
      <c r="D48" s="538" t="s">
        <v>152</v>
      </c>
      <c r="E48" s="885">
        <v>12</v>
      </c>
      <c r="F48" s="892">
        <v>1</v>
      </c>
      <c r="G48" s="1033">
        <f t="shared" ref="G48:G94" si="22">F48/E48</f>
        <v>8.3333333333333329E-2</v>
      </c>
      <c r="H48" s="926">
        <v>0</v>
      </c>
      <c r="I48" s="1033">
        <f t="shared" ref="I48:I94" si="23">H48/E48</f>
        <v>0</v>
      </c>
      <c r="J48" s="892">
        <v>1</v>
      </c>
      <c r="K48" s="1033">
        <f t="shared" ref="K48:K65" si="24">J48/E48</f>
        <v>8.3333333333333329E-2</v>
      </c>
      <c r="L48" s="892">
        <v>0</v>
      </c>
      <c r="M48" s="1033">
        <f t="shared" ref="M48:M62" si="25">L48/E48</f>
        <v>0</v>
      </c>
      <c r="N48" s="907">
        <f t="shared" ref="N48:N62" si="26">F48+H48+J48+L48</f>
        <v>2</v>
      </c>
      <c r="O48" s="1056">
        <f t="shared" ref="O48:O94" si="27">(F48+H48+J48+L48)/E48</f>
        <v>0.16666666666666666</v>
      </c>
    </row>
    <row r="49" spans="2:15">
      <c r="B49" s="1364"/>
      <c r="C49" s="1364"/>
      <c r="D49" s="538" t="s">
        <v>153</v>
      </c>
      <c r="E49" s="1057">
        <v>10</v>
      </c>
      <c r="F49" s="892">
        <v>1</v>
      </c>
      <c r="G49" s="1033">
        <f t="shared" si="22"/>
        <v>0.1</v>
      </c>
      <c r="H49" s="926">
        <v>1</v>
      </c>
      <c r="I49" s="1033">
        <f t="shared" si="23"/>
        <v>0.1</v>
      </c>
      <c r="J49" s="892">
        <v>3</v>
      </c>
      <c r="K49" s="1033">
        <f t="shared" si="24"/>
        <v>0.3</v>
      </c>
      <c r="L49" s="892">
        <v>0</v>
      </c>
      <c r="M49" s="1033">
        <f t="shared" si="25"/>
        <v>0</v>
      </c>
      <c r="N49" s="907">
        <f t="shared" si="26"/>
        <v>5</v>
      </c>
      <c r="O49" s="1056">
        <f t="shared" si="27"/>
        <v>0.5</v>
      </c>
    </row>
    <row r="50" spans="2:15">
      <c r="B50" s="1364"/>
      <c r="C50" s="1365"/>
      <c r="D50" s="538" t="s">
        <v>42</v>
      </c>
      <c r="E50" s="961">
        <f t="shared" ref="E50:F50" si="28">SUM(E47:E49)</f>
        <v>22</v>
      </c>
      <c r="F50" s="961">
        <f t="shared" si="28"/>
        <v>2</v>
      </c>
      <c r="G50" s="1058">
        <f t="shared" si="22"/>
        <v>9.0909090909090912E-2</v>
      </c>
      <c r="H50" s="961">
        <f>SUM(H47:H49)</f>
        <v>1</v>
      </c>
      <c r="I50" s="1058">
        <f t="shared" si="23"/>
        <v>4.5454545454545456E-2</v>
      </c>
      <c r="J50" s="961">
        <f>SUM(J47:J49)</f>
        <v>4</v>
      </c>
      <c r="K50" s="1058">
        <f t="shared" si="24"/>
        <v>0.18181818181818182</v>
      </c>
      <c r="L50" s="961">
        <f>SUM(L47:L49)</f>
        <v>0</v>
      </c>
      <c r="M50" s="1058">
        <f t="shared" si="25"/>
        <v>0</v>
      </c>
      <c r="N50" s="1059">
        <f t="shared" si="26"/>
        <v>7</v>
      </c>
      <c r="O50" s="1060">
        <f t="shared" si="27"/>
        <v>0.31818181818181818</v>
      </c>
    </row>
    <row r="51" spans="2:15">
      <c r="B51" s="1364"/>
      <c r="C51" s="1366" t="s">
        <v>11</v>
      </c>
      <c r="D51" s="538" t="s">
        <v>151</v>
      </c>
      <c r="E51" s="885">
        <v>44</v>
      </c>
      <c r="F51" s="892">
        <v>0</v>
      </c>
      <c r="G51" s="1033">
        <f t="shared" si="22"/>
        <v>0</v>
      </c>
      <c r="H51" s="926">
        <v>5</v>
      </c>
      <c r="I51" s="1033">
        <f t="shared" si="23"/>
        <v>0.11363636363636363</v>
      </c>
      <c r="J51" s="892">
        <v>8</v>
      </c>
      <c r="K51" s="1033">
        <f t="shared" si="24"/>
        <v>0.18181818181818182</v>
      </c>
      <c r="L51" s="892">
        <v>0</v>
      </c>
      <c r="M51" s="1033">
        <f t="shared" si="25"/>
        <v>0</v>
      </c>
      <c r="N51" s="907">
        <f t="shared" si="26"/>
        <v>13</v>
      </c>
      <c r="O51" s="1056">
        <f t="shared" si="27"/>
        <v>0.29545454545454547</v>
      </c>
    </row>
    <row r="52" spans="2:15">
      <c r="B52" s="1364"/>
      <c r="C52" s="1364"/>
      <c r="D52" s="538" t="s">
        <v>152</v>
      </c>
      <c r="E52" s="1057">
        <v>30</v>
      </c>
      <c r="F52" s="892">
        <v>1</v>
      </c>
      <c r="G52" s="1033">
        <f t="shared" si="22"/>
        <v>3.3333333333333333E-2</v>
      </c>
      <c r="H52" s="926">
        <v>3</v>
      </c>
      <c r="I52" s="1033">
        <f t="shared" si="23"/>
        <v>0.1</v>
      </c>
      <c r="J52" s="892">
        <v>4</v>
      </c>
      <c r="K52" s="1033">
        <f t="shared" si="24"/>
        <v>0.13333333333333333</v>
      </c>
      <c r="L52" s="892">
        <v>0</v>
      </c>
      <c r="M52" s="1033">
        <f t="shared" si="25"/>
        <v>0</v>
      </c>
      <c r="N52" s="907">
        <f t="shared" si="26"/>
        <v>8</v>
      </c>
      <c r="O52" s="1056">
        <f t="shared" si="27"/>
        <v>0.26666666666666666</v>
      </c>
    </row>
    <row r="53" spans="2:15">
      <c r="B53" s="1364"/>
      <c r="C53" s="1364"/>
      <c r="D53" s="538" t="s">
        <v>153</v>
      </c>
      <c r="E53" s="1057">
        <v>20</v>
      </c>
      <c r="F53" s="892">
        <v>1</v>
      </c>
      <c r="G53" s="1033">
        <f t="shared" si="22"/>
        <v>0.05</v>
      </c>
      <c r="H53" s="926">
        <v>3</v>
      </c>
      <c r="I53" s="1033">
        <f t="shared" si="23"/>
        <v>0.15</v>
      </c>
      <c r="J53" s="892">
        <v>2</v>
      </c>
      <c r="K53" s="1033">
        <f t="shared" si="24"/>
        <v>0.1</v>
      </c>
      <c r="L53" s="892">
        <v>0</v>
      </c>
      <c r="M53" s="1033">
        <f t="shared" si="25"/>
        <v>0</v>
      </c>
      <c r="N53" s="907">
        <f t="shared" si="26"/>
        <v>6</v>
      </c>
      <c r="O53" s="1056">
        <f t="shared" si="27"/>
        <v>0.3</v>
      </c>
    </row>
    <row r="54" spans="2:15">
      <c r="B54" s="1364"/>
      <c r="C54" s="1365"/>
      <c r="D54" s="538" t="s">
        <v>42</v>
      </c>
      <c r="E54" s="961">
        <f t="shared" ref="E54:F54" si="29">SUM(E51:E53)</f>
        <v>94</v>
      </c>
      <c r="F54" s="961">
        <f t="shared" si="29"/>
        <v>2</v>
      </c>
      <c r="G54" s="1058">
        <f t="shared" si="22"/>
        <v>2.1276595744680851E-2</v>
      </c>
      <c r="H54" s="961">
        <f>SUM(H51:H53)</f>
        <v>11</v>
      </c>
      <c r="I54" s="1058">
        <f t="shared" si="23"/>
        <v>0.11702127659574468</v>
      </c>
      <c r="J54" s="961">
        <f>SUM(J51:J53)</f>
        <v>14</v>
      </c>
      <c r="K54" s="1058">
        <f t="shared" si="24"/>
        <v>0.14893617021276595</v>
      </c>
      <c r="L54" s="961">
        <f>SUM(L51:L53)</f>
        <v>0</v>
      </c>
      <c r="M54" s="1058">
        <f t="shared" si="25"/>
        <v>0</v>
      </c>
      <c r="N54" s="1059">
        <f t="shared" si="26"/>
        <v>27</v>
      </c>
      <c r="O54" s="1060">
        <f t="shared" si="27"/>
        <v>0.28723404255319152</v>
      </c>
    </row>
    <row r="55" spans="2:15">
      <c r="B55" s="1364"/>
      <c r="C55" s="1366" t="s">
        <v>82</v>
      </c>
      <c r="D55" s="538" t="s">
        <v>151</v>
      </c>
      <c r="E55" s="885">
        <v>18</v>
      </c>
      <c r="F55" s="892">
        <v>0</v>
      </c>
      <c r="G55" s="1033">
        <f t="shared" si="22"/>
        <v>0</v>
      </c>
      <c r="H55" s="926">
        <v>2</v>
      </c>
      <c r="I55" s="1033">
        <f t="shared" si="23"/>
        <v>0.1111111111111111</v>
      </c>
      <c r="J55" s="892">
        <v>1</v>
      </c>
      <c r="K55" s="1033">
        <f t="shared" si="24"/>
        <v>5.5555555555555552E-2</v>
      </c>
      <c r="L55" s="892">
        <v>0</v>
      </c>
      <c r="M55" s="1033">
        <f t="shared" si="25"/>
        <v>0</v>
      </c>
      <c r="N55" s="907">
        <f t="shared" si="26"/>
        <v>3</v>
      </c>
      <c r="O55" s="1056">
        <f t="shared" si="27"/>
        <v>0.16666666666666666</v>
      </c>
    </row>
    <row r="56" spans="2:15">
      <c r="B56" s="1364"/>
      <c r="C56" s="1364"/>
      <c r="D56" s="538" t="s">
        <v>152</v>
      </c>
      <c r="E56" s="1057">
        <v>21</v>
      </c>
      <c r="F56" s="892">
        <v>1</v>
      </c>
      <c r="G56" s="1033">
        <f t="shared" si="22"/>
        <v>4.7619047619047616E-2</v>
      </c>
      <c r="H56" s="926">
        <v>1</v>
      </c>
      <c r="I56" s="1033">
        <f t="shared" si="23"/>
        <v>4.7619047619047616E-2</v>
      </c>
      <c r="J56" s="892">
        <v>0</v>
      </c>
      <c r="K56" s="1033">
        <f t="shared" si="24"/>
        <v>0</v>
      </c>
      <c r="L56" s="892">
        <v>0</v>
      </c>
      <c r="M56" s="1033">
        <f t="shared" si="25"/>
        <v>0</v>
      </c>
      <c r="N56" s="907">
        <f t="shared" si="26"/>
        <v>2</v>
      </c>
      <c r="O56" s="1056">
        <f t="shared" si="27"/>
        <v>9.5238095238095233E-2</v>
      </c>
    </row>
    <row r="57" spans="2:15">
      <c r="B57" s="1364"/>
      <c r="C57" s="1364"/>
      <c r="D57" s="538" t="s">
        <v>153</v>
      </c>
      <c r="E57" s="1057">
        <v>9</v>
      </c>
      <c r="F57" s="892">
        <v>1</v>
      </c>
      <c r="G57" s="1033">
        <f t="shared" si="22"/>
        <v>0.1111111111111111</v>
      </c>
      <c r="H57" s="926">
        <v>0</v>
      </c>
      <c r="I57" s="1033">
        <f t="shared" si="23"/>
        <v>0</v>
      </c>
      <c r="J57" s="892">
        <v>1</v>
      </c>
      <c r="K57" s="1033">
        <f t="shared" si="24"/>
        <v>0.1111111111111111</v>
      </c>
      <c r="L57" s="892">
        <v>0</v>
      </c>
      <c r="M57" s="1033">
        <f t="shared" si="25"/>
        <v>0</v>
      </c>
      <c r="N57" s="907">
        <f t="shared" si="26"/>
        <v>2</v>
      </c>
      <c r="O57" s="1056">
        <f t="shared" si="27"/>
        <v>0.22222222222222221</v>
      </c>
    </row>
    <row r="58" spans="2:15" ht="14.25" customHeight="1">
      <c r="B58" s="1364"/>
      <c r="C58" s="1365"/>
      <c r="D58" s="538" t="s">
        <v>42</v>
      </c>
      <c r="E58" s="961">
        <f t="shared" ref="E58:F58" si="30">SUM(E55:E57)</f>
        <v>48</v>
      </c>
      <c r="F58" s="961">
        <f t="shared" si="30"/>
        <v>2</v>
      </c>
      <c r="G58" s="1058">
        <f t="shared" si="22"/>
        <v>4.1666666666666664E-2</v>
      </c>
      <c r="H58" s="961">
        <f>SUM(H55:H57)</f>
        <v>3</v>
      </c>
      <c r="I58" s="1058">
        <f t="shared" si="23"/>
        <v>6.25E-2</v>
      </c>
      <c r="J58" s="961">
        <f>SUM(J55:J57)</f>
        <v>2</v>
      </c>
      <c r="K58" s="1058">
        <f t="shared" si="24"/>
        <v>4.1666666666666664E-2</v>
      </c>
      <c r="L58" s="961">
        <f>SUM(L55:L57)</f>
        <v>0</v>
      </c>
      <c r="M58" s="1058">
        <f t="shared" si="25"/>
        <v>0</v>
      </c>
      <c r="N58" s="1059">
        <f t="shared" si="26"/>
        <v>7</v>
      </c>
      <c r="O58" s="1060">
        <f t="shared" si="27"/>
        <v>0.14583333333333334</v>
      </c>
    </row>
    <row r="59" spans="2:15">
      <c r="B59" s="1364"/>
      <c r="C59" s="1366" t="s">
        <v>140</v>
      </c>
      <c r="D59" s="538" t="s">
        <v>151</v>
      </c>
      <c r="E59" s="885">
        <v>23</v>
      </c>
      <c r="F59" s="892">
        <v>0</v>
      </c>
      <c r="G59" s="1033">
        <f t="shared" si="22"/>
        <v>0</v>
      </c>
      <c r="H59" s="926">
        <v>3</v>
      </c>
      <c r="I59" s="1033">
        <f t="shared" si="23"/>
        <v>0.13043478260869565</v>
      </c>
      <c r="J59" s="892">
        <v>1</v>
      </c>
      <c r="K59" s="1033">
        <f t="shared" si="24"/>
        <v>4.3478260869565216E-2</v>
      </c>
      <c r="L59" s="892">
        <v>0</v>
      </c>
      <c r="M59" s="1033">
        <f t="shared" si="25"/>
        <v>0</v>
      </c>
      <c r="N59" s="907">
        <f t="shared" si="26"/>
        <v>4</v>
      </c>
      <c r="O59" s="1056">
        <f t="shared" si="27"/>
        <v>0.17391304347826086</v>
      </c>
    </row>
    <row r="60" spans="2:15">
      <c r="B60" s="1364"/>
      <c r="C60" s="1364"/>
      <c r="D60" s="538" t="s">
        <v>152</v>
      </c>
      <c r="E60" s="1057">
        <v>19</v>
      </c>
      <c r="F60" s="892">
        <v>1</v>
      </c>
      <c r="G60" s="1033">
        <f t="shared" si="22"/>
        <v>5.2631578947368418E-2</v>
      </c>
      <c r="H60" s="926">
        <v>1</v>
      </c>
      <c r="I60" s="1033">
        <f t="shared" si="23"/>
        <v>5.2631578947368418E-2</v>
      </c>
      <c r="J60" s="892">
        <v>2</v>
      </c>
      <c r="K60" s="1033">
        <f t="shared" si="24"/>
        <v>0.10526315789473684</v>
      </c>
      <c r="L60" s="892">
        <v>0</v>
      </c>
      <c r="M60" s="1033">
        <f t="shared" si="25"/>
        <v>0</v>
      </c>
      <c r="N60" s="907">
        <f t="shared" si="26"/>
        <v>4</v>
      </c>
      <c r="O60" s="1056">
        <f t="shared" si="27"/>
        <v>0.21052631578947367</v>
      </c>
    </row>
    <row r="61" spans="2:15">
      <c r="B61" s="1364"/>
      <c r="C61" s="1364"/>
      <c r="D61" s="538" t="s">
        <v>153</v>
      </c>
      <c r="E61" s="1057">
        <v>22</v>
      </c>
      <c r="F61" s="892">
        <v>1</v>
      </c>
      <c r="G61" s="1033">
        <f t="shared" si="22"/>
        <v>4.5454545454545456E-2</v>
      </c>
      <c r="H61" s="926">
        <v>2</v>
      </c>
      <c r="I61" s="1033">
        <f t="shared" si="23"/>
        <v>9.0909090909090912E-2</v>
      </c>
      <c r="J61" s="892">
        <v>1</v>
      </c>
      <c r="K61" s="1033">
        <f t="shared" si="24"/>
        <v>4.5454545454545456E-2</v>
      </c>
      <c r="L61" s="892">
        <v>0</v>
      </c>
      <c r="M61" s="1033">
        <f t="shared" si="25"/>
        <v>0</v>
      </c>
      <c r="N61" s="907">
        <f t="shared" si="26"/>
        <v>4</v>
      </c>
      <c r="O61" s="1056">
        <f t="shared" si="27"/>
        <v>0.18181818181818182</v>
      </c>
    </row>
    <row r="62" spans="2:15" ht="14.25" customHeight="1">
      <c r="B62" s="1364"/>
      <c r="C62" s="1365"/>
      <c r="D62" s="538" t="s">
        <v>42</v>
      </c>
      <c r="E62" s="961">
        <f t="shared" ref="E62:F62" si="31">SUM(E59:E61)</f>
        <v>64</v>
      </c>
      <c r="F62" s="961">
        <f t="shared" si="31"/>
        <v>2</v>
      </c>
      <c r="G62" s="1058">
        <f t="shared" si="22"/>
        <v>3.125E-2</v>
      </c>
      <c r="H62" s="961">
        <f>SUM(H59:H61)</f>
        <v>6</v>
      </c>
      <c r="I62" s="1058">
        <f t="shared" si="23"/>
        <v>9.375E-2</v>
      </c>
      <c r="J62" s="961">
        <f>SUM(J59:J61)</f>
        <v>4</v>
      </c>
      <c r="K62" s="1058">
        <f t="shared" si="24"/>
        <v>6.25E-2</v>
      </c>
      <c r="L62" s="961">
        <f>SUM(L59:L61)</f>
        <v>0</v>
      </c>
      <c r="M62" s="1058">
        <f t="shared" si="25"/>
        <v>0</v>
      </c>
      <c r="N62" s="1059">
        <f t="shared" si="26"/>
        <v>12</v>
      </c>
      <c r="O62" s="1060">
        <f t="shared" si="27"/>
        <v>0.1875</v>
      </c>
    </row>
    <row r="63" spans="2:15">
      <c r="B63" s="1364"/>
      <c r="C63" s="1417" t="s">
        <v>138</v>
      </c>
      <c r="D63" s="538" t="s">
        <v>151</v>
      </c>
      <c r="E63" s="885">
        <v>19</v>
      </c>
      <c r="F63" s="892">
        <v>0</v>
      </c>
      <c r="G63" s="1033">
        <f t="shared" si="22"/>
        <v>0</v>
      </c>
      <c r="H63" s="926">
        <v>2</v>
      </c>
      <c r="I63" s="1033">
        <f t="shared" si="23"/>
        <v>0.10526315789473684</v>
      </c>
      <c r="J63" s="892">
        <v>2</v>
      </c>
      <c r="K63" s="1033">
        <f t="shared" si="24"/>
        <v>0.10526315789473684</v>
      </c>
      <c r="L63" s="892">
        <v>0</v>
      </c>
      <c r="M63" s="1033">
        <v>0</v>
      </c>
      <c r="N63" s="907">
        <f t="shared" ref="N63:N65" si="32">L63+J63+H63+F63</f>
        <v>4</v>
      </c>
      <c r="O63" s="1056">
        <f t="shared" si="27"/>
        <v>0.21052631578947367</v>
      </c>
    </row>
    <row r="64" spans="2:15">
      <c r="B64" s="1364"/>
      <c r="C64" s="1364"/>
      <c r="D64" s="539" t="s">
        <v>152</v>
      </c>
      <c r="E64" s="1057">
        <v>16</v>
      </c>
      <c r="F64" s="892">
        <v>1</v>
      </c>
      <c r="G64" s="1033">
        <f t="shared" si="22"/>
        <v>6.25E-2</v>
      </c>
      <c r="H64" s="926">
        <v>1</v>
      </c>
      <c r="I64" s="1033">
        <f t="shared" si="23"/>
        <v>6.25E-2</v>
      </c>
      <c r="J64" s="892">
        <v>3</v>
      </c>
      <c r="K64" s="1033">
        <f t="shared" si="24"/>
        <v>0.1875</v>
      </c>
      <c r="L64" s="892">
        <v>0</v>
      </c>
      <c r="M64" s="1033">
        <v>0</v>
      </c>
      <c r="N64" s="907">
        <f t="shared" si="32"/>
        <v>5</v>
      </c>
      <c r="O64" s="1056">
        <f t="shared" si="27"/>
        <v>0.3125</v>
      </c>
    </row>
    <row r="65" spans="2:15">
      <c r="B65" s="1364"/>
      <c r="C65" s="1364"/>
      <c r="D65" s="539" t="s">
        <v>153</v>
      </c>
      <c r="E65" s="1057">
        <v>10</v>
      </c>
      <c r="F65" s="892">
        <v>1</v>
      </c>
      <c r="G65" s="1033">
        <f t="shared" si="22"/>
        <v>0.1</v>
      </c>
      <c r="H65" s="926">
        <v>1</v>
      </c>
      <c r="I65" s="1033">
        <f t="shared" si="23"/>
        <v>0.1</v>
      </c>
      <c r="J65" s="892">
        <v>0</v>
      </c>
      <c r="K65" s="1033">
        <f t="shared" si="24"/>
        <v>0</v>
      </c>
      <c r="L65" s="892">
        <v>0</v>
      </c>
      <c r="M65" s="1033">
        <v>0</v>
      </c>
      <c r="N65" s="907">
        <f t="shared" si="32"/>
        <v>2</v>
      </c>
      <c r="O65" s="1056">
        <f t="shared" si="27"/>
        <v>0.2</v>
      </c>
    </row>
    <row r="66" spans="2:15">
      <c r="B66" s="1364"/>
      <c r="C66" s="1365"/>
      <c r="D66" s="616" t="s">
        <v>177</v>
      </c>
      <c r="E66" s="961">
        <f t="shared" ref="E66:F66" si="33">SUM(E63:E65)</f>
        <v>45</v>
      </c>
      <c r="F66" s="961">
        <f t="shared" si="33"/>
        <v>2</v>
      </c>
      <c r="G66" s="1058">
        <f t="shared" si="22"/>
        <v>4.4444444444444446E-2</v>
      </c>
      <c r="H66" s="961">
        <f>SUM(H63:H65)</f>
        <v>4</v>
      </c>
      <c r="I66" s="1058">
        <f t="shared" si="23"/>
        <v>8.8888888888888892E-2</v>
      </c>
      <c r="J66" s="961">
        <f t="shared" ref="J66:L66" si="34">SUM(J63:J65)</f>
        <v>5</v>
      </c>
      <c r="K66" s="1058">
        <f t="shared" si="34"/>
        <v>0.29276315789473684</v>
      </c>
      <c r="L66" s="961">
        <f t="shared" si="34"/>
        <v>0</v>
      </c>
      <c r="M66" s="1058">
        <f>L66/E66</f>
        <v>0</v>
      </c>
      <c r="N66" s="1059">
        <f>F66+H66+J66+L66</f>
        <v>11</v>
      </c>
      <c r="O66" s="1060">
        <f t="shared" si="27"/>
        <v>0.24444444444444444</v>
      </c>
    </row>
    <row r="67" spans="2:15">
      <c r="B67" s="1364"/>
      <c r="C67" s="1366" t="s">
        <v>15</v>
      </c>
      <c r="D67" s="538" t="s">
        <v>151</v>
      </c>
      <c r="E67" s="885">
        <v>16</v>
      </c>
      <c r="F67" s="892">
        <v>0</v>
      </c>
      <c r="G67" s="1033">
        <f t="shared" si="22"/>
        <v>0</v>
      </c>
      <c r="H67" s="926">
        <v>2</v>
      </c>
      <c r="I67" s="1033">
        <f t="shared" si="23"/>
        <v>0.125</v>
      </c>
      <c r="J67" s="892">
        <v>5</v>
      </c>
      <c r="K67" s="1033">
        <f t="shared" ref="K67:K94" si="35">J67/E67</f>
        <v>0.3125</v>
      </c>
      <c r="L67" s="892">
        <v>0</v>
      </c>
      <c r="M67" s="1033">
        <v>0</v>
      </c>
      <c r="N67" s="907">
        <f t="shared" ref="N67:N69" si="36">L67+J67+H67+F67</f>
        <v>7</v>
      </c>
      <c r="O67" s="1056">
        <f t="shared" si="27"/>
        <v>0.4375</v>
      </c>
    </row>
    <row r="68" spans="2:15">
      <c r="B68" s="1364"/>
      <c r="C68" s="1364"/>
      <c r="D68" s="538" t="s">
        <v>152</v>
      </c>
      <c r="E68" s="1057">
        <v>11</v>
      </c>
      <c r="F68" s="892">
        <v>1</v>
      </c>
      <c r="G68" s="1033">
        <f t="shared" si="22"/>
        <v>9.0909090909090912E-2</v>
      </c>
      <c r="H68" s="926">
        <v>0</v>
      </c>
      <c r="I68" s="1033">
        <f t="shared" si="23"/>
        <v>0</v>
      </c>
      <c r="J68" s="892">
        <v>1</v>
      </c>
      <c r="K68" s="1033">
        <f t="shared" si="35"/>
        <v>9.0909090909090912E-2</v>
      </c>
      <c r="L68" s="892">
        <v>0</v>
      </c>
      <c r="M68" s="1033">
        <v>0</v>
      </c>
      <c r="N68" s="907">
        <f t="shared" si="36"/>
        <v>2</v>
      </c>
      <c r="O68" s="1056">
        <f t="shared" si="27"/>
        <v>0.18181818181818182</v>
      </c>
    </row>
    <row r="69" spans="2:15">
      <c r="B69" s="1364"/>
      <c r="C69" s="1364"/>
      <c r="D69" s="538" t="s">
        <v>153</v>
      </c>
      <c r="E69" s="1057">
        <v>5</v>
      </c>
      <c r="F69" s="892">
        <v>0</v>
      </c>
      <c r="G69" s="1033">
        <f t="shared" si="22"/>
        <v>0</v>
      </c>
      <c r="H69" s="926">
        <v>1</v>
      </c>
      <c r="I69" s="1033">
        <f t="shared" si="23"/>
        <v>0.2</v>
      </c>
      <c r="J69" s="892">
        <v>1</v>
      </c>
      <c r="K69" s="1033">
        <f t="shared" si="35"/>
        <v>0.2</v>
      </c>
      <c r="L69" s="892">
        <v>0</v>
      </c>
      <c r="M69" s="1033">
        <v>0</v>
      </c>
      <c r="N69" s="907">
        <f t="shared" si="36"/>
        <v>2</v>
      </c>
      <c r="O69" s="1056">
        <f t="shared" si="27"/>
        <v>0.4</v>
      </c>
    </row>
    <row r="70" spans="2:15">
      <c r="B70" s="1364"/>
      <c r="C70" s="1365"/>
      <c r="D70" s="538" t="s">
        <v>42</v>
      </c>
      <c r="E70" s="961">
        <f t="shared" ref="E70:F70" si="37">SUM(E67:E69)</f>
        <v>32</v>
      </c>
      <c r="F70" s="961">
        <f t="shared" si="37"/>
        <v>1</v>
      </c>
      <c r="G70" s="1058">
        <f t="shared" si="22"/>
        <v>3.125E-2</v>
      </c>
      <c r="H70" s="961">
        <f>SUM(H67:H69)</f>
        <v>3</v>
      </c>
      <c r="I70" s="1058">
        <f t="shared" si="23"/>
        <v>9.375E-2</v>
      </c>
      <c r="J70" s="961">
        <f>SUM(J67:J69)</f>
        <v>7</v>
      </c>
      <c r="K70" s="1058">
        <f t="shared" si="35"/>
        <v>0.21875</v>
      </c>
      <c r="L70" s="961">
        <f>SUM(L67:L69)</f>
        <v>0</v>
      </c>
      <c r="M70" s="1058">
        <f>L70/E70</f>
        <v>0</v>
      </c>
      <c r="N70" s="1059">
        <f>F70+H70+J70+L70</f>
        <v>11</v>
      </c>
      <c r="O70" s="1060">
        <f t="shared" si="27"/>
        <v>0.34375</v>
      </c>
    </row>
    <row r="71" spans="2:15">
      <c r="B71" s="1364"/>
      <c r="C71" s="1418" t="s">
        <v>190</v>
      </c>
      <c r="D71" s="538" t="s">
        <v>151</v>
      </c>
      <c r="E71" s="885">
        <v>11</v>
      </c>
      <c r="F71" s="892">
        <v>0</v>
      </c>
      <c r="G71" s="1033">
        <f t="shared" si="22"/>
        <v>0</v>
      </c>
      <c r="H71" s="926">
        <v>1</v>
      </c>
      <c r="I71" s="1033">
        <f t="shared" si="23"/>
        <v>9.0909090909090912E-2</v>
      </c>
      <c r="J71" s="892">
        <v>1</v>
      </c>
      <c r="K71" s="1033">
        <f t="shared" si="35"/>
        <v>9.0909090909090912E-2</v>
      </c>
      <c r="L71" s="892">
        <v>0</v>
      </c>
      <c r="M71" s="1033">
        <v>0</v>
      </c>
      <c r="N71" s="907">
        <f t="shared" ref="N71:N73" si="38">L71+J71+H71+F71</f>
        <v>2</v>
      </c>
      <c r="O71" s="1056">
        <f t="shared" si="27"/>
        <v>0.18181818181818182</v>
      </c>
    </row>
    <row r="72" spans="2:15">
      <c r="B72" s="1364"/>
      <c r="C72" s="1364"/>
      <c r="D72" s="538" t="s">
        <v>152</v>
      </c>
      <c r="E72" s="1057">
        <v>7</v>
      </c>
      <c r="F72" s="892">
        <v>1</v>
      </c>
      <c r="G72" s="1033">
        <f t="shared" si="22"/>
        <v>0.14285714285714285</v>
      </c>
      <c r="H72" s="926">
        <v>0</v>
      </c>
      <c r="I72" s="1033">
        <f t="shared" si="23"/>
        <v>0</v>
      </c>
      <c r="J72" s="892">
        <v>2</v>
      </c>
      <c r="K72" s="1033">
        <f t="shared" si="35"/>
        <v>0.2857142857142857</v>
      </c>
      <c r="L72" s="892">
        <v>0</v>
      </c>
      <c r="M72" s="1033">
        <v>0</v>
      </c>
      <c r="N72" s="907">
        <f t="shared" si="38"/>
        <v>3</v>
      </c>
      <c r="O72" s="1056">
        <f t="shared" si="27"/>
        <v>0.42857142857142855</v>
      </c>
    </row>
    <row r="73" spans="2:15">
      <c r="B73" s="1364"/>
      <c r="C73" s="1364"/>
      <c r="D73" s="538" t="s">
        <v>153</v>
      </c>
      <c r="E73" s="1057">
        <v>6</v>
      </c>
      <c r="F73" s="892">
        <v>1</v>
      </c>
      <c r="G73" s="1033">
        <f t="shared" si="22"/>
        <v>0.16666666666666666</v>
      </c>
      <c r="H73" s="926">
        <v>0</v>
      </c>
      <c r="I73" s="1033">
        <f t="shared" si="23"/>
        <v>0</v>
      </c>
      <c r="J73" s="892">
        <v>0</v>
      </c>
      <c r="K73" s="1033">
        <f t="shared" si="35"/>
        <v>0</v>
      </c>
      <c r="L73" s="892">
        <v>0</v>
      </c>
      <c r="M73" s="1033">
        <v>0</v>
      </c>
      <c r="N73" s="907">
        <f t="shared" si="38"/>
        <v>1</v>
      </c>
      <c r="O73" s="1056">
        <f t="shared" si="27"/>
        <v>0.16666666666666666</v>
      </c>
    </row>
    <row r="74" spans="2:15" ht="14.25" customHeight="1">
      <c r="B74" s="1364"/>
      <c r="C74" s="1365"/>
      <c r="D74" s="538" t="s">
        <v>42</v>
      </c>
      <c r="E74" s="961">
        <f t="shared" ref="E74:F74" si="39">SUM(E71:E73)</f>
        <v>24</v>
      </c>
      <c r="F74" s="961">
        <f t="shared" si="39"/>
        <v>2</v>
      </c>
      <c r="G74" s="1058">
        <f t="shared" si="22"/>
        <v>8.3333333333333329E-2</v>
      </c>
      <c r="H74" s="961">
        <f>SUM(H71:H73)</f>
        <v>1</v>
      </c>
      <c r="I74" s="1058">
        <f t="shared" si="23"/>
        <v>4.1666666666666664E-2</v>
      </c>
      <c r="J74" s="961">
        <f>SUM(J71:J73)</f>
        <v>3</v>
      </c>
      <c r="K74" s="1058">
        <f t="shared" si="35"/>
        <v>0.125</v>
      </c>
      <c r="L74" s="961">
        <f>SUM(L71:L73)</f>
        <v>0</v>
      </c>
      <c r="M74" s="1058">
        <f t="shared" ref="M74:M82" si="40">L74/E74</f>
        <v>0</v>
      </c>
      <c r="N74" s="1059">
        <f t="shared" ref="N74:N82" si="41">F74+H74+J74+L74</f>
        <v>6</v>
      </c>
      <c r="O74" s="1060">
        <f t="shared" si="27"/>
        <v>0.25</v>
      </c>
    </row>
    <row r="75" spans="2:15">
      <c r="B75" s="1364"/>
      <c r="C75" s="1366" t="s">
        <v>178</v>
      </c>
      <c r="D75" s="538" t="s">
        <v>151</v>
      </c>
      <c r="E75" s="885">
        <v>18</v>
      </c>
      <c r="F75" s="892">
        <v>0</v>
      </c>
      <c r="G75" s="1033">
        <f t="shared" si="22"/>
        <v>0</v>
      </c>
      <c r="H75" s="926">
        <v>2</v>
      </c>
      <c r="I75" s="1033">
        <f t="shared" si="23"/>
        <v>0.1111111111111111</v>
      </c>
      <c r="J75" s="892">
        <v>2</v>
      </c>
      <c r="K75" s="1033">
        <f t="shared" si="35"/>
        <v>0.1111111111111111</v>
      </c>
      <c r="L75" s="892">
        <v>0</v>
      </c>
      <c r="M75" s="1033">
        <f t="shared" si="40"/>
        <v>0</v>
      </c>
      <c r="N75" s="907">
        <f t="shared" si="41"/>
        <v>4</v>
      </c>
      <c r="O75" s="1056">
        <f t="shared" si="27"/>
        <v>0.22222222222222221</v>
      </c>
    </row>
    <row r="76" spans="2:15">
      <c r="B76" s="1364"/>
      <c r="C76" s="1364"/>
      <c r="D76" s="539" t="s">
        <v>152</v>
      </c>
      <c r="E76" s="1057">
        <v>7</v>
      </c>
      <c r="F76" s="892">
        <v>0</v>
      </c>
      <c r="G76" s="1033">
        <f t="shared" si="22"/>
        <v>0</v>
      </c>
      <c r="H76" s="926">
        <v>2</v>
      </c>
      <c r="I76" s="1033">
        <f t="shared" si="23"/>
        <v>0.2857142857142857</v>
      </c>
      <c r="J76" s="892">
        <v>0</v>
      </c>
      <c r="K76" s="1033">
        <f t="shared" si="35"/>
        <v>0</v>
      </c>
      <c r="L76" s="892">
        <v>0</v>
      </c>
      <c r="M76" s="1033">
        <f t="shared" si="40"/>
        <v>0</v>
      </c>
      <c r="N76" s="907">
        <f t="shared" si="41"/>
        <v>2</v>
      </c>
      <c r="O76" s="1056">
        <f t="shared" si="27"/>
        <v>0.2857142857142857</v>
      </c>
    </row>
    <row r="77" spans="2:15">
      <c r="B77" s="1364"/>
      <c r="C77" s="1364"/>
      <c r="D77" s="539" t="s">
        <v>153</v>
      </c>
      <c r="E77" s="1057">
        <v>7</v>
      </c>
      <c r="F77" s="892">
        <v>1</v>
      </c>
      <c r="G77" s="1033">
        <f t="shared" si="22"/>
        <v>0.14285714285714285</v>
      </c>
      <c r="H77" s="926">
        <v>0</v>
      </c>
      <c r="I77" s="1033">
        <f t="shared" si="23"/>
        <v>0</v>
      </c>
      <c r="J77" s="892">
        <v>0</v>
      </c>
      <c r="K77" s="1033">
        <f t="shared" si="35"/>
        <v>0</v>
      </c>
      <c r="L77" s="892">
        <v>0</v>
      </c>
      <c r="M77" s="1033">
        <f t="shared" si="40"/>
        <v>0</v>
      </c>
      <c r="N77" s="907">
        <f t="shared" si="41"/>
        <v>1</v>
      </c>
      <c r="O77" s="1056">
        <f t="shared" si="27"/>
        <v>0.14285714285714285</v>
      </c>
    </row>
    <row r="78" spans="2:15" ht="14.25" customHeight="1">
      <c r="B78" s="1364"/>
      <c r="C78" s="1365"/>
      <c r="D78" s="616" t="s">
        <v>177</v>
      </c>
      <c r="E78" s="961">
        <f t="shared" ref="E78:F78" si="42">SUM(E75:E77)</f>
        <v>32</v>
      </c>
      <c r="F78" s="961">
        <f t="shared" si="42"/>
        <v>1</v>
      </c>
      <c r="G78" s="1058">
        <f t="shared" si="22"/>
        <v>3.125E-2</v>
      </c>
      <c r="H78" s="961">
        <f>SUM(H75:H77)</f>
        <v>4</v>
      </c>
      <c r="I78" s="1058">
        <f t="shared" si="23"/>
        <v>0.125</v>
      </c>
      <c r="J78" s="961">
        <f>SUM(J75:J77)</f>
        <v>2</v>
      </c>
      <c r="K78" s="1058">
        <f t="shared" si="35"/>
        <v>6.25E-2</v>
      </c>
      <c r="L78" s="961">
        <f>SUM(L75:L77)</f>
        <v>0</v>
      </c>
      <c r="M78" s="1058">
        <f t="shared" si="40"/>
        <v>0</v>
      </c>
      <c r="N78" s="1059">
        <f t="shared" si="41"/>
        <v>7</v>
      </c>
      <c r="O78" s="1060">
        <f t="shared" si="27"/>
        <v>0.21875</v>
      </c>
    </row>
    <row r="79" spans="2:15">
      <c r="B79" s="1364"/>
      <c r="C79" s="1366" t="s">
        <v>179</v>
      </c>
      <c r="D79" s="538" t="s">
        <v>151</v>
      </c>
      <c r="E79" s="885">
        <v>16</v>
      </c>
      <c r="F79" s="892">
        <v>0</v>
      </c>
      <c r="G79" s="1033">
        <f t="shared" si="22"/>
        <v>0</v>
      </c>
      <c r="H79" s="926">
        <v>2</v>
      </c>
      <c r="I79" s="1033">
        <f t="shared" si="23"/>
        <v>0.125</v>
      </c>
      <c r="J79" s="892">
        <v>3</v>
      </c>
      <c r="K79" s="1033">
        <f t="shared" si="35"/>
        <v>0.1875</v>
      </c>
      <c r="L79" s="892">
        <v>0</v>
      </c>
      <c r="M79" s="1033">
        <f t="shared" si="40"/>
        <v>0</v>
      </c>
      <c r="N79" s="907">
        <f t="shared" si="41"/>
        <v>5</v>
      </c>
      <c r="O79" s="1056">
        <f t="shared" si="27"/>
        <v>0.3125</v>
      </c>
    </row>
    <row r="80" spans="2:15">
      <c r="B80" s="1364"/>
      <c r="C80" s="1364"/>
      <c r="D80" s="539" t="s">
        <v>152</v>
      </c>
      <c r="E80" s="1057">
        <v>16</v>
      </c>
      <c r="F80" s="892">
        <v>1</v>
      </c>
      <c r="G80" s="1033">
        <f t="shared" si="22"/>
        <v>6.25E-2</v>
      </c>
      <c r="H80" s="926">
        <v>1</v>
      </c>
      <c r="I80" s="1033">
        <f t="shared" si="23"/>
        <v>6.25E-2</v>
      </c>
      <c r="J80" s="892">
        <v>1</v>
      </c>
      <c r="K80" s="1033">
        <f t="shared" si="35"/>
        <v>6.25E-2</v>
      </c>
      <c r="L80" s="892">
        <v>0</v>
      </c>
      <c r="M80" s="1033">
        <f t="shared" si="40"/>
        <v>0</v>
      </c>
      <c r="N80" s="907">
        <f t="shared" si="41"/>
        <v>3</v>
      </c>
      <c r="O80" s="1056">
        <f t="shared" si="27"/>
        <v>0.1875</v>
      </c>
    </row>
    <row r="81" spans="2:15">
      <c r="B81" s="1364"/>
      <c r="C81" s="1364"/>
      <c r="D81" s="539" t="s">
        <v>153</v>
      </c>
      <c r="E81" s="1057">
        <v>13</v>
      </c>
      <c r="F81" s="892">
        <v>1</v>
      </c>
      <c r="G81" s="1033">
        <f t="shared" si="22"/>
        <v>7.6923076923076927E-2</v>
      </c>
      <c r="H81" s="926">
        <v>0</v>
      </c>
      <c r="I81" s="1033">
        <f t="shared" si="23"/>
        <v>0</v>
      </c>
      <c r="J81" s="892">
        <v>0</v>
      </c>
      <c r="K81" s="1033">
        <f t="shared" si="35"/>
        <v>0</v>
      </c>
      <c r="L81" s="892">
        <v>0</v>
      </c>
      <c r="M81" s="1033">
        <f t="shared" si="40"/>
        <v>0</v>
      </c>
      <c r="N81" s="907">
        <f t="shared" si="41"/>
        <v>1</v>
      </c>
      <c r="O81" s="1056">
        <f t="shared" si="27"/>
        <v>7.6923076923076927E-2</v>
      </c>
    </row>
    <row r="82" spans="2:15" ht="14.25" customHeight="1">
      <c r="B82" s="1364"/>
      <c r="C82" s="1365"/>
      <c r="D82" s="616" t="s">
        <v>177</v>
      </c>
      <c r="E82" s="961">
        <f t="shared" ref="E82:F82" si="43">SUM(E79:E81)</f>
        <v>45</v>
      </c>
      <c r="F82" s="961">
        <f t="shared" si="43"/>
        <v>2</v>
      </c>
      <c r="G82" s="1058">
        <f t="shared" si="22"/>
        <v>4.4444444444444446E-2</v>
      </c>
      <c r="H82" s="961">
        <f>SUM(H79:H81)</f>
        <v>3</v>
      </c>
      <c r="I82" s="1058">
        <f t="shared" si="23"/>
        <v>6.6666666666666666E-2</v>
      </c>
      <c r="J82" s="961">
        <f>SUM(J79:J81)</f>
        <v>4</v>
      </c>
      <c r="K82" s="1058">
        <f t="shared" si="35"/>
        <v>8.8888888888888892E-2</v>
      </c>
      <c r="L82" s="961">
        <f>SUM(L79:L81)</f>
        <v>0</v>
      </c>
      <c r="M82" s="1058">
        <f t="shared" si="40"/>
        <v>0</v>
      </c>
      <c r="N82" s="1059">
        <f t="shared" si="41"/>
        <v>9</v>
      </c>
      <c r="O82" s="1060">
        <f t="shared" si="27"/>
        <v>0.2</v>
      </c>
    </row>
    <row r="83" spans="2:15">
      <c r="B83" s="1364"/>
      <c r="C83" s="1418" t="s">
        <v>16</v>
      </c>
      <c r="D83" s="538" t="s">
        <v>151</v>
      </c>
      <c r="E83" s="885">
        <v>19</v>
      </c>
      <c r="F83" s="892">
        <v>0</v>
      </c>
      <c r="G83" s="1033">
        <f t="shared" si="22"/>
        <v>0</v>
      </c>
      <c r="H83" s="926">
        <v>3</v>
      </c>
      <c r="I83" s="1033">
        <f t="shared" si="23"/>
        <v>0.15789473684210525</v>
      </c>
      <c r="J83" s="892">
        <v>1</v>
      </c>
      <c r="K83" s="1033">
        <f t="shared" si="35"/>
        <v>5.2631578947368418E-2</v>
      </c>
      <c r="L83" s="892">
        <v>0</v>
      </c>
      <c r="M83" s="1033">
        <v>0</v>
      </c>
      <c r="N83" s="907">
        <f t="shared" ref="N83:N86" si="44">L83+J83+H83+F83</f>
        <v>4</v>
      </c>
      <c r="O83" s="1056">
        <f t="shared" si="27"/>
        <v>0.21052631578947367</v>
      </c>
    </row>
    <row r="84" spans="2:15">
      <c r="B84" s="1364"/>
      <c r="C84" s="1364"/>
      <c r="D84" s="539" t="s">
        <v>152</v>
      </c>
      <c r="E84" s="1057">
        <v>13</v>
      </c>
      <c r="F84" s="892">
        <v>1</v>
      </c>
      <c r="G84" s="1033">
        <f t="shared" si="22"/>
        <v>7.6923076923076927E-2</v>
      </c>
      <c r="H84" s="926">
        <v>1</v>
      </c>
      <c r="I84" s="1033">
        <f t="shared" si="23"/>
        <v>7.6923076923076927E-2</v>
      </c>
      <c r="J84" s="892">
        <v>1</v>
      </c>
      <c r="K84" s="1033">
        <f t="shared" si="35"/>
        <v>7.6923076923076927E-2</v>
      </c>
      <c r="L84" s="892">
        <v>0</v>
      </c>
      <c r="M84" s="1033">
        <v>0</v>
      </c>
      <c r="N84" s="907">
        <f t="shared" si="44"/>
        <v>3</v>
      </c>
      <c r="O84" s="1056">
        <f t="shared" si="27"/>
        <v>0.23076923076923078</v>
      </c>
    </row>
    <row r="85" spans="2:15">
      <c r="B85" s="1364"/>
      <c r="C85" s="1364"/>
      <c r="D85" s="539" t="s">
        <v>153</v>
      </c>
      <c r="E85" s="1057">
        <v>11</v>
      </c>
      <c r="F85" s="892">
        <v>0</v>
      </c>
      <c r="G85" s="1033">
        <f t="shared" si="22"/>
        <v>0</v>
      </c>
      <c r="H85" s="926">
        <v>1</v>
      </c>
      <c r="I85" s="1033">
        <f t="shared" si="23"/>
        <v>9.0909090909090912E-2</v>
      </c>
      <c r="J85" s="892">
        <v>1</v>
      </c>
      <c r="K85" s="1033">
        <f t="shared" si="35"/>
        <v>9.0909090909090912E-2</v>
      </c>
      <c r="L85" s="892">
        <v>0</v>
      </c>
      <c r="M85" s="1033">
        <v>0</v>
      </c>
      <c r="N85" s="907">
        <f t="shared" si="44"/>
        <v>2</v>
      </c>
      <c r="O85" s="1056">
        <f t="shared" si="27"/>
        <v>0.18181818181818182</v>
      </c>
    </row>
    <row r="86" spans="2:15">
      <c r="B86" s="1364"/>
      <c r="C86" s="1364"/>
      <c r="D86" s="539" t="s">
        <v>154</v>
      </c>
      <c r="E86" s="1057">
        <v>16</v>
      </c>
      <c r="F86" s="892">
        <v>1</v>
      </c>
      <c r="G86" s="1033">
        <f t="shared" si="22"/>
        <v>6.25E-2</v>
      </c>
      <c r="H86" s="926">
        <v>1</v>
      </c>
      <c r="I86" s="1033">
        <f t="shared" si="23"/>
        <v>6.25E-2</v>
      </c>
      <c r="J86" s="892">
        <v>1</v>
      </c>
      <c r="K86" s="1033">
        <f t="shared" si="35"/>
        <v>6.25E-2</v>
      </c>
      <c r="L86" s="892">
        <v>0</v>
      </c>
      <c r="M86" s="1033">
        <v>0</v>
      </c>
      <c r="N86" s="907">
        <f t="shared" si="44"/>
        <v>3</v>
      </c>
      <c r="O86" s="1056">
        <f t="shared" si="27"/>
        <v>0.1875</v>
      </c>
    </row>
    <row r="87" spans="2:15" ht="12" customHeight="1">
      <c r="B87" s="1364"/>
      <c r="C87" s="1365"/>
      <c r="D87" s="539" t="s">
        <v>128</v>
      </c>
      <c r="E87" s="961">
        <f t="shared" ref="E87:F87" si="45">SUM(E83:E86)</f>
        <v>59</v>
      </c>
      <c r="F87" s="961">
        <f t="shared" si="45"/>
        <v>2</v>
      </c>
      <c r="G87" s="1058">
        <f t="shared" si="22"/>
        <v>3.3898305084745763E-2</v>
      </c>
      <c r="H87" s="961">
        <f>SUM(H83:H86)</f>
        <v>6</v>
      </c>
      <c r="I87" s="1058">
        <f t="shared" si="23"/>
        <v>0.10169491525423729</v>
      </c>
      <c r="J87" s="961">
        <f>SUM(J83:J86)</f>
        <v>4</v>
      </c>
      <c r="K87" s="1058">
        <f t="shared" si="35"/>
        <v>6.7796610169491525E-2</v>
      </c>
      <c r="L87" s="961">
        <f>SUM(L83:L86)</f>
        <v>0</v>
      </c>
      <c r="M87" s="1058">
        <f>L87/E87</f>
        <v>0</v>
      </c>
      <c r="N87" s="1059">
        <f>F87+H87+J87+L87</f>
        <v>12</v>
      </c>
      <c r="O87" s="1060">
        <f t="shared" si="27"/>
        <v>0.20338983050847459</v>
      </c>
    </row>
    <row r="88" spans="2:15">
      <c r="B88" s="1364"/>
      <c r="C88" s="1418" t="s">
        <v>300</v>
      </c>
      <c r="D88" s="538" t="s">
        <v>151</v>
      </c>
      <c r="E88" s="885">
        <v>19</v>
      </c>
      <c r="F88" s="892">
        <v>0</v>
      </c>
      <c r="G88" s="1033">
        <f t="shared" si="22"/>
        <v>0</v>
      </c>
      <c r="H88" s="926">
        <v>2</v>
      </c>
      <c r="I88" s="1033">
        <f t="shared" si="23"/>
        <v>0.10526315789473684</v>
      </c>
      <c r="J88" s="892">
        <v>3</v>
      </c>
      <c r="K88" s="1033">
        <f t="shared" si="35"/>
        <v>0.15789473684210525</v>
      </c>
      <c r="L88" s="892">
        <v>0</v>
      </c>
      <c r="M88" s="1033">
        <v>0</v>
      </c>
      <c r="N88" s="907">
        <f t="shared" ref="N88:N91" si="46">L88+J88+H88+F88</f>
        <v>5</v>
      </c>
      <c r="O88" s="1056">
        <f t="shared" si="27"/>
        <v>0.26315789473684209</v>
      </c>
    </row>
    <row r="89" spans="2:15">
      <c r="B89" s="1364"/>
      <c r="C89" s="1364"/>
      <c r="D89" s="539" t="s">
        <v>152</v>
      </c>
      <c r="E89" s="1057">
        <v>10</v>
      </c>
      <c r="F89" s="892">
        <v>1</v>
      </c>
      <c r="G89" s="1033">
        <f t="shared" si="22"/>
        <v>0.1</v>
      </c>
      <c r="H89" s="926">
        <v>0</v>
      </c>
      <c r="I89" s="1033">
        <f t="shared" si="23"/>
        <v>0</v>
      </c>
      <c r="J89" s="892">
        <v>3</v>
      </c>
      <c r="K89" s="1033">
        <f t="shared" si="35"/>
        <v>0.3</v>
      </c>
      <c r="L89" s="892">
        <v>0</v>
      </c>
      <c r="M89" s="1033">
        <v>0</v>
      </c>
      <c r="N89" s="907">
        <f t="shared" si="46"/>
        <v>4</v>
      </c>
      <c r="O89" s="1056">
        <f t="shared" si="27"/>
        <v>0.4</v>
      </c>
    </row>
    <row r="90" spans="2:15">
      <c r="B90" s="1364"/>
      <c r="C90" s="1364"/>
      <c r="D90" s="539" t="s">
        <v>153</v>
      </c>
      <c r="E90" s="1057">
        <v>11</v>
      </c>
      <c r="F90" s="892">
        <v>1</v>
      </c>
      <c r="G90" s="1033">
        <f t="shared" si="22"/>
        <v>9.0909090909090912E-2</v>
      </c>
      <c r="H90" s="926">
        <v>0</v>
      </c>
      <c r="I90" s="1033">
        <f t="shared" si="23"/>
        <v>0</v>
      </c>
      <c r="J90" s="892">
        <v>2</v>
      </c>
      <c r="K90" s="1033">
        <f t="shared" si="35"/>
        <v>0.18181818181818182</v>
      </c>
      <c r="L90" s="892">
        <v>0</v>
      </c>
      <c r="M90" s="1033">
        <v>0</v>
      </c>
      <c r="N90" s="907">
        <f t="shared" si="46"/>
        <v>3</v>
      </c>
      <c r="O90" s="1056">
        <f t="shared" si="27"/>
        <v>0.27272727272727271</v>
      </c>
    </row>
    <row r="91" spans="2:15">
      <c r="B91" s="1364"/>
      <c r="C91" s="1364"/>
      <c r="D91" s="539" t="s">
        <v>154</v>
      </c>
      <c r="E91" s="1057">
        <v>6</v>
      </c>
      <c r="F91" s="892">
        <v>1</v>
      </c>
      <c r="G91" s="1033">
        <f t="shared" si="22"/>
        <v>0.16666666666666666</v>
      </c>
      <c r="H91" s="926">
        <v>1</v>
      </c>
      <c r="I91" s="1033">
        <f t="shared" si="23"/>
        <v>0.16666666666666666</v>
      </c>
      <c r="J91" s="892">
        <v>0</v>
      </c>
      <c r="K91" s="1033">
        <f t="shared" si="35"/>
        <v>0</v>
      </c>
      <c r="L91" s="892">
        <v>0</v>
      </c>
      <c r="M91" s="1033">
        <v>0</v>
      </c>
      <c r="N91" s="907">
        <f t="shared" si="46"/>
        <v>2</v>
      </c>
      <c r="O91" s="1056">
        <f t="shared" si="27"/>
        <v>0.33333333333333331</v>
      </c>
    </row>
    <row r="92" spans="2:15" ht="14.25" customHeight="1">
      <c r="B92" s="1364"/>
      <c r="C92" s="1365"/>
      <c r="D92" s="539" t="s">
        <v>128</v>
      </c>
      <c r="E92" s="961">
        <f t="shared" ref="E92:F92" si="47">SUM(E88:E91)</f>
        <v>46</v>
      </c>
      <c r="F92" s="961">
        <f t="shared" si="47"/>
        <v>3</v>
      </c>
      <c r="G92" s="1058">
        <f t="shared" si="22"/>
        <v>6.5217391304347824E-2</v>
      </c>
      <c r="H92" s="961">
        <f>SUM(H88:H91)</f>
        <v>3</v>
      </c>
      <c r="I92" s="1058">
        <f t="shared" si="23"/>
        <v>6.5217391304347824E-2</v>
      </c>
      <c r="J92" s="961">
        <f>SUM(J88:J91)</f>
        <v>8</v>
      </c>
      <c r="K92" s="1058">
        <f t="shared" si="35"/>
        <v>0.17391304347826086</v>
      </c>
      <c r="L92" s="961">
        <f>SUM(L88:L91)</f>
        <v>0</v>
      </c>
      <c r="M92" s="1058">
        <f>L92/E92</f>
        <v>0</v>
      </c>
      <c r="N92" s="1059">
        <f>F92+H92+J92+L92</f>
        <v>14</v>
      </c>
      <c r="O92" s="1060">
        <f t="shared" si="27"/>
        <v>0.30434782608695654</v>
      </c>
    </row>
    <row r="93" spans="2:15" ht="14.25" customHeight="1">
      <c r="B93" s="1364"/>
      <c r="C93" s="1418" t="s">
        <v>4591</v>
      </c>
      <c r="D93" s="538" t="s">
        <v>151</v>
      </c>
      <c r="E93" s="918">
        <v>24</v>
      </c>
      <c r="F93" s="892">
        <v>0</v>
      </c>
      <c r="G93" s="1033">
        <f t="shared" si="22"/>
        <v>0</v>
      </c>
      <c r="H93" s="926">
        <v>3</v>
      </c>
      <c r="I93" s="1033">
        <f t="shared" si="23"/>
        <v>0.125</v>
      </c>
      <c r="J93" s="892">
        <v>0</v>
      </c>
      <c r="K93" s="1033">
        <f t="shared" si="35"/>
        <v>0</v>
      </c>
      <c r="L93" s="892">
        <v>0</v>
      </c>
      <c r="M93" s="1033">
        <v>0</v>
      </c>
      <c r="N93" s="907">
        <f t="shared" ref="N93:N94" si="48">L93+J93+H93+F93</f>
        <v>3</v>
      </c>
      <c r="O93" s="1056">
        <f t="shared" si="27"/>
        <v>0.125</v>
      </c>
    </row>
    <row r="94" spans="2:15" ht="14.25" customHeight="1">
      <c r="B94" s="1364"/>
      <c r="C94" s="1364"/>
      <c r="D94" s="539" t="s">
        <v>152</v>
      </c>
      <c r="E94" s="918">
        <v>21</v>
      </c>
      <c r="F94" s="892">
        <v>1</v>
      </c>
      <c r="G94" s="1033">
        <f t="shared" si="22"/>
        <v>4.7619047619047616E-2</v>
      </c>
      <c r="H94" s="926">
        <v>2</v>
      </c>
      <c r="I94" s="1033">
        <f t="shared" si="23"/>
        <v>9.5238095238095233E-2</v>
      </c>
      <c r="J94" s="892">
        <v>2</v>
      </c>
      <c r="K94" s="1033">
        <f t="shared" si="35"/>
        <v>9.5238095238095233E-2</v>
      </c>
      <c r="L94" s="892">
        <v>0</v>
      </c>
      <c r="M94" s="1033">
        <v>0</v>
      </c>
      <c r="N94" s="907">
        <f t="shared" si="48"/>
        <v>5</v>
      </c>
      <c r="O94" s="1056">
        <f t="shared" si="27"/>
        <v>0.23809523809523808</v>
      </c>
    </row>
    <row r="95" spans="2:15" ht="14.25" customHeight="1">
      <c r="B95" s="1364"/>
      <c r="C95" s="1364"/>
      <c r="D95" s="539" t="s">
        <v>153</v>
      </c>
      <c r="E95" s="1012"/>
      <c r="F95" s="1017"/>
      <c r="G95" s="1067"/>
      <c r="H95" s="1068"/>
      <c r="I95" s="1067"/>
      <c r="J95" s="1017"/>
      <c r="K95" s="1067"/>
      <c r="L95" s="1017"/>
      <c r="M95" s="1067"/>
      <c r="N95" s="1069"/>
      <c r="O95" s="1070"/>
    </row>
    <row r="96" spans="2:15" ht="14.25" customHeight="1">
      <c r="B96" s="1364"/>
      <c r="C96" s="1365"/>
      <c r="D96" s="539" t="s">
        <v>128</v>
      </c>
      <c r="E96" s="961">
        <f t="shared" ref="E96:F96" si="49">SUM(E93:E95)</f>
        <v>45</v>
      </c>
      <c r="F96" s="961">
        <f t="shared" si="49"/>
        <v>1</v>
      </c>
      <c r="G96" s="1058">
        <f t="shared" ref="G96:G119" si="50">F96/E96</f>
        <v>2.2222222222222223E-2</v>
      </c>
      <c r="H96" s="961">
        <f>SUM(H93:H95)</f>
        <v>5</v>
      </c>
      <c r="I96" s="1058">
        <f t="shared" ref="I96:I119" si="51">H96/E96</f>
        <v>0.1111111111111111</v>
      </c>
      <c r="J96" s="961">
        <f>SUM(J93:J95)</f>
        <v>2</v>
      </c>
      <c r="K96" s="1058">
        <f t="shared" ref="K96:K119" si="52">J96/E96</f>
        <v>4.4444444444444446E-2</v>
      </c>
      <c r="L96" s="961">
        <f>SUM(L93:L95)</f>
        <v>0</v>
      </c>
      <c r="M96" s="1058">
        <f>L96/E96</f>
        <v>0</v>
      </c>
      <c r="N96" s="1059">
        <f>F96+H96+J96+L96</f>
        <v>8</v>
      </c>
      <c r="O96" s="1060">
        <f t="shared" ref="O96:O119" si="53">(F96+H96+J96+L96)/E96</f>
        <v>0.17777777777777778</v>
      </c>
    </row>
    <row r="97" spans="2:15">
      <c r="B97" s="1364"/>
      <c r="C97" s="1420" t="s">
        <v>279</v>
      </c>
      <c r="D97" s="539" t="s">
        <v>151</v>
      </c>
      <c r="E97" s="885">
        <v>21</v>
      </c>
      <c r="F97" s="892">
        <v>0</v>
      </c>
      <c r="G97" s="1033">
        <f t="shared" si="50"/>
        <v>0</v>
      </c>
      <c r="H97" s="926">
        <v>2</v>
      </c>
      <c r="I97" s="1033">
        <f t="shared" si="51"/>
        <v>9.5238095238095233E-2</v>
      </c>
      <c r="J97" s="892">
        <v>3</v>
      </c>
      <c r="K97" s="1033">
        <f t="shared" si="52"/>
        <v>0.14285714285714285</v>
      </c>
      <c r="L97" s="892">
        <v>0</v>
      </c>
      <c r="M97" s="1033">
        <v>0</v>
      </c>
      <c r="N97" s="907">
        <f t="shared" ref="N97:N100" si="54">L97+J97+H97+F97</f>
        <v>5</v>
      </c>
      <c r="O97" s="1056">
        <f t="shared" si="53"/>
        <v>0.23809523809523808</v>
      </c>
    </row>
    <row r="98" spans="2:15">
      <c r="B98" s="1364"/>
      <c r="C98" s="1364"/>
      <c r="D98" s="539" t="s">
        <v>152</v>
      </c>
      <c r="E98" s="1057">
        <v>9</v>
      </c>
      <c r="F98" s="892">
        <v>1</v>
      </c>
      <c r="G98" s="1033">
        <f t="shared" si="50"/>
        <v>0.1111111111111111</v>
      </c>
      <c r="H98" s="926">
        <v>0</v>
      </c>
      <c r="I98" s="1033">
        <f t="shared" si="51"/>
        <v>0</v>
      </c>
      <c r="J98" s="892">
        <v>0</v>
      </c>
      <c r="K98" s="1033">
        <f t="shared" si="52"/>
        <v>0</v>
      </c>
      <c r="L98" s="892">
        <v>0</v>
      </c>
      <c r="M98" s="1033">
        <v>0</v>
      </c>
      <c r="N98" s="907">
        <f t="shared" si="54"/>
        <v>1</v>
      </c>
      <c r="O98" s="1056">
        <f t="shared" si="53"/>
        <v>0.1111111111111111</v>
      </c>
    </row>
    <row r="99" spans="2:15">
      <c r="B99" s="1364"/>
      <c r="C99" s="1364"/>
      <c r="D99" s="539" t="s">
        <v>153</v>
      </c>
      <c r="E99" s="1057">
        <v>7</v>
      </c>
      <c r="F99" s="892">
        <v>1</v>
      </c>
      <c r="G99" s="1033">
        <f t="shared" si="50"/>
        <v>0.14285714285714285</v>
      </c>
      <c r="H99" s="926">
        <v>0</v>
      </c>
      <c r="I99" s="1033">
        <f t="shared" si="51"/>
        <v>0</v>
      </c>
      <c r="J99" s="892">
        <v>2</v>
      </c>
      <c r="K99" s="1033">
        <f t="shared" si="52"/>
        <v>0.2857142857142857</v>
      </c>
      <c r="L99" s="892">
        <v>0</v>
      </c>
      <c r="M99" s="1033">
        <f t="shared" ref="M99:M111" si="55">L99/E99</f>
        <v>0</v>
      </c>
      <c r="N99" s="907">
        <f t="shared" si="54"/>
        <v>3</v>
      </c>
      <c r="O99" s="1056">
        <f t="shared" si="53"/>
        <v>0.42857142857142855</v>
      </c>
    </row>
    <row r="100" spans="2:15">
      <c r="B100" s="1364"/>
      <c r="C100" s="1364"/>
      <c r="D100" s="539" t="s">
        <v>154</v>
      </c>
      <c r="E100" s="1057">
        <v>16</v>
      </c>
      <c r="F100" s="892">
        <v>1</v>
      </c>
      <c r="G100" s="1033">
        <f t="shared" si="50"/>
        <v>6.25E-2</v>
      </c>
      <c r="H100" s="926">
        <v>1</v>
      </c>
      <c r="I100" s="1033">
        <f t="shared" si="51"/>
        <v>6.25E-2</v>
      </c>
      <c r="J100" s="892">
        <v>0</v>
      </c>
      <c r="K100" s="1033">
        <f t="shared" si="52"/>
        <v>0</v>
      </c>
      <c r="L100" s="892">
        <v>0</v>
      </c>
      <c r="M100" s="1033">
        <f t="shared" si="55"/>
        <v>0</v>
      </c>
      <c r="N100" s="907">
        <f t="shared" si="54"/>
        <v>2</v>
      </c>
      <c r="O100" s="1056">
        <f t="shared" si="53"/>
        <v>0.125</v>
      </c>
    </row>
    <row r="101" spans="2:15" ht="14.25" customHeight="1">
      <c r="B101" s="1364"/>
      <c r="C101" s="1365"/>
      <c r="D101" s="539" t="s">
        <v>128</v>
      </c>
      <c r="E101" s="961">
        <f t="shared" ref="E101:F101" si="56">SUM(E97:E100)</f>
        <v>53</v>
      </c>
      <c r="F101" s="961">
        <f t="shared" si="56"/>
        <v>3</v>
      </c>
      <c r="G101" s="1058">
        <f t="shared" si="50"/>
        <v>5.6603773584905662E-2</v>
      </c>
      <c r="H101" s="961">
        <f>SUM(H97:H100)</f>
        <v>3</v>
      </c>
      <c r="I101" s="1058">
        <f t="shared" si="51"/>
        <v>5.6603773584905662E-2</v>
      </c>
      <c r="J101" s="961">
        <f>SUM(J97:J100)</f>
        <v>5</v>
      </c>
      <c r="K101" s="1058">
        <f t="shared" si="52"/>
        <v>9.4339622641509441E-2</v>
      </c>
      <c r="L101" s="961">
        <f>SUM(L97:L100)</f>
        <v>0</v>
      </c>
      <c r="M101" s="1058">
        <f t="shared" si="55"/>
        <v>0</v>
      </c>
      <c r="N101" s="1059">
        <f>F101+H101+J101+L101</f>
        <v>11</v>
      </c>
      <c r="O101" s="1060">
        <f t="shared" si="53"/>
        <v>0.20754716981132076</v>
      </c>
    </row>
    <row r="102" spans="2:15" ht="14.25" customHeight="1">
      <c r="B102" s="1364"/>
      <c r="C102" s="1421" t="s">
        <v>321</v>
      </c>
      <c r="D102" s="1346"/>
      <c r="E102" s="941">
        <f>E46+E50+E58+E62+E66+E70+E74+E78+E82+E87+E92+E101+E54</f>
        <v>631</v>
      </c>
      <c r="F102" s="941">
        <f>F46+F50+F58+F62+F66+F70+F74+F78+F82+F87+F92+F101+F54+F96</f>
        <v>27</v>
      </c>
      <c r="G102" s="1071">
        <f t="shared" si="50"/>
        <v>4.2789223454833596E-2</v>
      </c>
      <c r="H102" s="941">
        <f>H46+H50+H58+H62+H66+H70+H74+H78+H82+H87+H92+H101+H54+H96</f>
        <v>60</v>
      </c>
      <c r="I102" s="1071">
        <f t="shared" si="51"/>
        <v>9.5087163232963554E-2</v>
      </c>
      <c r="J102" s="941">
        <f>J46+J50+J58+J62+J66+J70+J74+J78+J82+J87+J92+J101+J54+J96</f>
        <v>73</v>
      </c>
      <c r="K102" s="1071">
        <f t="shared" si="52"/>
        <v>0.11568938193343899</v>
      </c>
      <c r="L102" s="941">
        <f>L46+L50+L58+L62+L66+L70+L74+L78+L82+L87+L92+L101+L54</f>
        <v>0</v>
      </c>
      <c r="M102" s="1071">
        <f t="shared" si="55"/>
        <v>0</v>
      </c>
      <c r="N102" s="941">
        <f>N46+N50+N58+N62+N66+N70+N74+N78+N82+N87+N92+N101+N54+N96</f>
        <v>160</v>
      </c>
      <c r="O102" s="1072">
        <f t="shared" si="53"/>
        <v>0.25356576862123614</v>
      </c>
    </row>
    <row r="103" spans="2:15">
      <c r="B103" s="1364"/>
      <c r="C103" s="1415" t="s">
        <v>26</v>
      </c>
      <c r="D103" s="539" t="s">
        <v>151</v>
      </c>
      <c r="E103" s="885">
        <v>15</v>
      </c>
      <c r="F103" s="892">
        <v>0</v>
      </c>
      <c r="G103" s="1033">
        <f t="shared" si="50"/>
        <v>0</v>
      </c>
      <c r="H103" s="926">
        <v>2</v>
      </c>
      <c r="I103" s="1033">
        <f t="shared" si="51"/>
        <v>0.13333333333333333</v>
      </c>
      <c r="J103" s="892">
        <v>1</v>
      </c>
      <c r="K103" s="1033">
        <f t="shared" si="52"/>
        <v>6.6666666666666666E-2</v>
      </c>
      <c r="L103" s="892">
        <v>0</v>
      </c>
      <c r="M103" s="1033">
        <f t="shared" si="55"/>
        <v>0</v>
      </c>
      <c r="N103" s="907">
        <f t="shared" ref="N103:N111" si="57">F103+H103+J103+L103</f>
        <v>3</v>
      </c>
      <c r="O103" s="1056">
        <f t="shared" si="53"/>
        <v>0.2</v>
      </c>
    </row>
    <row r="104" spans="2:15">
      <c r="B104" s="1364"/>
      <c r="C104" s="1364"/>
      <c r="D104" s="539" t="s">
        <v>152</v>
      </c>
      <c r="E104" s="1057">
        <v>13</v>
      </c>
      <c r="F104" s="892">
        <v>1</v>
      </c>
      <c r="G104" s="1033">
        <f t="shared" si="50"/>
        <v>7.6923076923076927E-2</v>
      </c>
      <c r="H104" s="926">
        <v>0</v>
      </c>
      <c r="I104" s="1033">
        <f t="shared" si="51"/>
        <v>0</v>
      </c>
      <c r="J104" s="892">
        <v>0</v>
      </c>
      <c r="K104" s="1033">
        <f t="shared" si="52"/>
        <v>0</v>
      </c>
      <c r="L104" s="892">
        <v>0</v>
      </c>
      <c r="M104" s="1033">
        <f t="shared" si="55"/>
        <v>0</v>
      </c>
      <c r="N104" s="907">
        <f t="shared" si="57"/>
        <v>1</v>
      </c>
      <c r="O104" s="1056">
        <f t="shared" si="53"/>
        <v>7.6923076923076927E-2</v>
      </c>
    </row>
    <row r="105" spans="2:15" ht="14.25" customHeight="1">
      <c r="B105" s="1364"/>
      <c r="C105" s="1365"/>
      <c r="D105" s="539" t="s">
        <v>128</v>
      </c>
      <c r="E105" s="961">
        <f t="shared" ref="E105:F105" si="58">SUM(E103:E104)</f>
        <v>28</v>
      </c>
      <c r="F105" s="961">
        <f t="shared" si="58"/>
        <v>1</v>
      </c>
      <c r="G105" s="1058">
        <f t="shared" si="50"/>
        <v>3.5714285714285712E-2</v>
      </c>
      <c r="H105" s="961">
        <f>SUM(H103:H104)</f>
        <v>2</v>
      </c>
      <c r="I105" s="1058">
        <f t="shared" si="51"/>
        <v>7.1428571428571425E-2</v>
      </c>
      <c r="J105" s="961">
        <f>SUM(J103:J104)</f>
        <v>1</v>
      </c>
      <c r="K105" s="1058">
        <f t="shared" si="52"/>
        <v>3.5714285714285712E-2</v>
      </c>
      <c r="L105" s="961">
        <v>0</v>
      </c>
      <c r="M105" s="1058">
        <f t="shared" si="55"/>
        <v>0</v>
      </c>
      <c r="N105" s="1059">
        <f t="shared" si="57"/>
        <v>4</v>
      </c>
      <c r="O105" s="1060">
        <f t="shared" si="53"/>
        <v>0.14285714285714285</v>
      </c>
    </row>
    <row r="106" spans="2:15">
      <c r="B106" s="1364"/>
      <c r="C106" s="1415" t="s">
        <v>298</v>
      </c>
      <c r="D106" s="539" t="s">
        <v>151</v>
      </c>
      <c r="E106" s="885">
        <v>27</v>
      </c>
      <c r="F106" s="892">
        <v>0</v>
      </c>
      <c r="G106" s="1033">
        <f t="shared" si="50"/>
        <v>0</v>
      </c>
      <c r="H106" s="926">
        <v>3</v>
      </c>
      <c r="I106" s="1033">
        <f t="shared" si="51"/>
        <v>0.1111111111111111</v>
      </c>
      <c r="J106" s="892">
        <v>4</v>
      </c>
      <c r="K106" s="1033">
        <f t="shared" si="52"/>
        <v>0.14814814814814814</v>
      </c>
      <c r="L106" s="892">
        <v>0</v>
      </c>
      <c r="M106" s="1033">
        <f t="shared" si="55"/>
        <v>0</v>
      </c>
      <c r="N106" s="907">
        <f t="shared" si="57"/>
        <v>7</v>
      </c>
      <c r="O106" s="1056">
        <f t="shared" si="53"/>
        <v>0.25925925925925924</v>
      </c>
    </row>
    <row r="107" spans="2:15">
      <c r="B107" s="1364"/>
      <c r="C107" s="1364"/>
      <c r="D107" s="539" t="s">
        <v>152</v>
      </c>
      <c r="E107" s="1057">
        <v>21</v>
      </c>
      <c r="F107" s="892">
        <v>1</v>
      </c>
      <c r="G107" s="1033">
        <f t="shared" si="50"/>
        <v>4.7619047619047616E-2</v>
      </c>
      <c r="H107" s="926">
        <v>2</v>
      </c>
      <c r="I107" s="1033">
        <f t="shared" si="51"/>
        <v>9.5238095238095233E-2</v>
      </c>
      <c r="J107" s="892">
        <v>2</v>
      </c>
      <c r="K107" s="1033">
        <f t="shared" si="52"/>
        <v>9.5238095238095233E-2</v>
      </c>
      <c r="L107" s="892">
        <v>0</v>
      </c>
      <c r="M107" s="1033">
        <f t="shared" si="55"/>
        <v>0</v>
      </c>
      <c r="N107" s="907">
        <f t="shared" si="57"/>
        <v>5</v>
      </c>
      <c r="O107" s="1056">
        <f t="shared" si="53"/>
        <v>0.23809523809523808</v>
      </c>
    </row>
    <row r="108" spans="2:15" ht="15" customHeight="1">
      <c r="B108" s="1364"/>
      <c r="C108" s="1365"/>
      <c r="D108" s="539" t="s">
        <v>128</v>
      </c>
      <c r="E108" s="961">
        <f t="shared" ref="E108:F108" si="59">SUM(E106:E107)</f>
        <v>48</v>
      </c>
      <c r="F108" s="961">
        <f t="shared" si="59"/>
        <v>1</v>
      </c>
      <c r="G108" s="1058">
        <f t="shared" si="50"/>
        <v>2.0833333333333332E-2</v>
      </c>
      <c r="H108" s="961">
        <f>SUM(H106:H107)</f>
        <v>5</v>
      </c>
      <c r="I108" s="1058">
        <f t="shared" si="51"/>
        <v>0.10416666666666667</v>
      </c>
      <c r="J108" s="961">
        <f>SUM(J106:J107)</f>
        <v>6</v>
      </c>
      <c r="K108" s="1058">
        <f t="shared" si="52"/>
        <v>0.125</v>
      </c>
      <c r="L108" s="961">
        <v>0</v>
      </c>
      <c r="M108" s="1058">
        <f t="shared" si="55"/>
        <v>0</v>
      </c>
      <c r="N108" s="1059">
        <f t="shared" si="57"/>
        <v>12</v>
      </c>
      <c r="O108" s="1060">
        <f t="shared" si="53"/>
        <v>0.25</v>
      </c>
    </row>
    <row r="109" spans="2:15">
      <c r="B109" s="1364"/>
      <c r="C109" s="1415" t="s">
        <v>299</v>
      </c>
      <c r="D109" s="539" t="s">
        <v>151</v>
      </c>
      <c r="E109" s="885">
        <v>21</v>
      </c>
      <c r="F109" s="892">
        <v>0</v>
      </c>
      <c r="G109" s="1033">
        <f t="shared" si="50"/>
        <v>0</v>
      </c>
      <c r="H109" s="926">
        <v>3</v>
      </c>
      <c r="I109" s="1033">
        <f t="shared" si="51"/>
        <v>0.14285714285714285</v>
      </c>
      <c r="J109" s="892">
        <v>7</v>
      </c>
      <c r="K109" s="1033">
        <f t="shared" si="52"/>
        <v>0.33333333333333331</v>
      </c>
      <c r="L109" s="892">
        <v>0</v>
      </c>
      <c r="M109" s="1033">
        <f t="shared" si="55"/>
        <v>0</v>
      </c>
      <c r="N109" s="907">
        <f t="shared" si="57"/>
        <v>10</v>
      </c>
      <c r="O109" s="1056">
        <f t="shared" si="53"/>
        <v>0.47619047619047616</v>
      </c>
    </row>
    <row r="110" spans="2:15">
      <c r="B110" s="1364"/>
      <c r="C110" s="1364"/>
      <c r="D110" s="539" t="s">
        <v>152</v>
      </c>
      <c r="E110" s="1057">
        <v>28</v>
      </c>
      <c r="F110" s="892">
        <v>0</v>
      </c>
      <c r="G110" s="1033">
        <f t="shared" si="50"/>
        <v>0</v>
      </c>
      <c r="H110" s="926">
        <v>5</v>
      </c>
      <c r="I110" s="1033">
        <f t="shared" si="51"/>
        <v>0.17857142857142858</v>
      </c>
      <c r="J110" s="892">
        <v>0</v>
      </c>
      <c r="K110" s="1033">
        <f t="shared" si="52"/>
        <v>0</v>
      </c>
      <c r="L110" s="892">
        <v>0</v>
      </c>
      <c r="M110" s="1033">
        <f t="shared" si="55"/>
        <v>0</v>
      </c>
      <c r="N110" s="907">
        <f t="shared" si="57"/>
        <v>5</v>
      </c>
      <c r="O110" s="1056">
        <f t="shared" si="53"/>
        <v>0.17857142857142858</v>
      </c>
    </row>
    <row r="111" spans="2:15" ht="28.5" customHeight="1">
      <c r="B111" s="1364"/>
      <c r="C111" s="1365"/>
      <c r="D111" s="539" t="s">
        <v>128</v>
      </c>
      <c r="E111" s="961">
        <f t="shared" ref="E111:F111" si="60">SUM(E109:E110)</f>
        <v>49</v>
      </c>
      <c r="F111" s="961">
        <f t="shared" si="60"/>
        <v>0</v>
      </c>
      <c r="G111" s="1058">
        <f t="shared" si="50"/>
        <v>0</v>
      </c>
      <c r="H111" s="961">
        <f>SUM(H109:H110)</f>
        <v>8</v>
      </c>
      <c r="I111" s="1058">
        <f t="shared" si="51"/>
        <v>0.16326530612244897</v>
      </c>
      <c r="J111" s="961">
        <f>SUM(J109:J110)</f>
        <v>7</v>
      </c>
      <c r="K111" s="1058">
        <f t="shared" si="52"/>
        <v>0.14285714285714285</v>
      </c>
      <c r="L111" s="961">
        <v>0</v>
      </c>
      <c r="M111" s="1058">
        <f t="shared" si="55"/>
        <v>0</v>
      </c>
      <c r="N111" s="1059">
        <f t="shared" si="57"/>
        <v>15</v>
      </c>
      <c r="O111" s="1060">
        <f t="shared" si="53"/>
        <v>0.30612244897959184</v>
      </c>
    </row>
    <row r="112" spans="2:15">
      <c r="B112" s="1364"/>
      <c r="C112" s="1415" t="s">
        <v>229</v>
      </c>
      <c r="D112" s="539" t="s">
        <v>151</v>
      </c>
      <c r="E112" s="885">
        <v>9</v>
      </c>
      <c r="F112" s="892">
        <v>0</v>
      </c>
      <c r="G112" s="1033">
        <f t="shared" si="50"/>
        <v>0</v>
      </c>
      <c r="H112" s="926">
        <v>1</v>
      </c>
      <c r="I112" s="1033">
        <f t="shared" si="51"/>
        <v>0.1111111111111111</v>
      </c>
      <c r="J112" s="892">
        <v>0</v>
      </c>
      <c r="K112" s="1033">
        <f t="shared" si="52"/>
        <v>0</v>
      </c>
      <c r="L112" s="892">
        <v>0</v>
      </c>
      <c r="M112" s="1033">
        <v>0</v>
      </c>
      <c r="N112" s="907">
        <f t="shared" ref="N112:N113" si="61">L112+J112+H112+F112</f>
        <v>1</v>
      </c>
      <c r="O112" s="1056">
        <f t="shared" si="53"/>
        <v>0.1111111111111111</v>
      </c>
    </row>
    <row r="113" spans="2:15">
      <c r="B113" s="1364"/>
      <c r="C113" s="1364"/>
      <c r="D113" s="539" t="s">
        <v>152</v>
      </c>
      <c r="E113" s="1057">
        <v>8</v>
      </c>
      <c r="F113" s="892">
        <v>1</v>
      </c>
      <c r="G113" s="1033">
        <f t="shared" si="50"/>
        <v>0.125</v>
      </c>
      <c r="H113" s="926">
        <v>0</v>
      </c>
      <c r="I113" s="1033">
        <f t="shared" si="51"/>
        <v>0</v>
      </c>
      <c r="J113" s="892">
        <v>0</v>
      </c>
      <c r="K113" s="1033">
        <f t="shared" si="52"/>
        <v>0</v>
      </c>
      <c r="L113" s="892">
        <v>0</v>
      </c>
      <c r="M113" s="1033">
        <v>0</v>
      </c>
      <c r="N113" s="907">
        <f t="shared" si="61"/>
        <v>1</v>
      </c>
      <c r="O113" s="1056">
        <f t="shared" si="53"/>
        <v>0.125</v>
      </c>
    </row>
    <row r="114" spans="2:15" ht="28.5" customHeight="1">
      <c r="B114" s="1364"/>
      <c r="C114" s="1365"/>
      <c r="D114" s="539" t="s">
        <v>128</v>
      </c>
      <c r="E114" s="961">
        <f t="shared" ref="E114:F114" si="62">SUM(E112:E113)</f>
        <v>17</v>
      </c>
      <c r="F114" s="961">
        <f t="shared" si="62"/>
        <v>1</v>
      </c>
      <c r="G114" s="1058">
        <f t="shared" si="50"/>
        <v>5.8823529411764705E-2</v>
      </c>
      <c r="H114" s="961">
        <f>SUM(H112:H113)</f>
        <v>1</v>
      </c>
      <c r="I114" s="1058">
        <f t="shared" si="51"/>
        <v>5.8823529411764705E-2</v>
      </c>
      <c r="J114" s="961">
        <f>SUM(J112:J113)</f>
        <v>0</v>
      </c>
      <c r="K114" s="1058">
        <f t="shared" si="52"/>
        <v>0</v>
      </c>
      <c r="L114" s="961">
        <v>0</v>
      </c>
      <c r="M114" s="1058">
        <f>L114/E114</f>
        <v>0</v>
      </c>
      <c r="N114" s="1059">
        <f>F114+H114+J114+L114</f>
        <v>2</v>
      </c>
      <c r="O114" s="1060">
        <f t="shared" si="53"/>
        <v>0.11764705882352941</v>
      </c>
    </row>
    <row r="115" spans="2:15">
      <c r="B115" s="1364"/>
      <c r="C115" s="1415" t="s">
        <v>138</v>
      </c>
      <c r="D115" s="539" t="s">
        <v>151</v>
      </c>
      <c r="E115" s="885">
        <v>24</v>
      </c>
      <c r="F115" s="892">
        <v>0</v>
      </c>
      <c r="G115" s="1033">
        <f t="shared" si="50"/>
        <v>0</v>
      </c>
      <c r="H115" s="926">
        <v>3</v>
      </c>
      <c r="I115" s="1033">
        <f t="shared" si="51"/>
        <v>0.125</v>
      </c>
      <c r="J115" s="892">
        <v>2</v>
      </c>
      <c r="K115" s="1033">
        <f t="shared" si="52"/>
        <v>8.3333333333333329E-2</v>
      </c>
      <c r="L115" s="892"/>
      <c r="M115" s="1033">
        <v>0</v>
      </c>
      <c r="N115" s="907">
        <f t="shared" ref="N115:N116" si="63">L115+J115+H115+F115</f>
        <v>5</v>
      </c>
      <c r="O115" s="1056">
        <f t="shared" si="53"/>
        <v>0.20833333333333334</v>
      </c>
    </row>
    <row r="116" spans="2:15">
      <c r="B116" s="1364"/>
      <c r="C116" s="1364"/>
      <c r="D116" s="539" t="s">
        <v>152</v>
      </c>
      <c r="E116" s="1057">
        <v>23</v>
      </c>
      <c r="F116" s="892">
        <v>1</v>
      </c>
      <c r="G116" s="1033">
        <f t="shared" si="50"/>
        <v>4.3478260869565216E-2</v>
      </c>
      <c r="H116" s="926">
        <v>2</v>
      </c>
      <c r="I116" s="1033">
        <f t="shared" si="51"/>
        <v>8.6956521739130432E-2</v>
      </c>
      <c r="J116" s="892">
        <v>2</v>
      </c>
      <c r="K116" s="1033">
        <f t="shared" si="52"/>
        <v>8.6956521739130432E-2</v>
      </c>
      <c r="L116" s="892"/>
      <c r="M116" s="1033">
        <v>0</v>
      </c>
      <c r="N116" s="907">
        <f t="shared" si="63"/>
        <v>5</v>
      </c>
      <c r="O116" s="1056">
        <f t="shared" si="53"/>
        <v>0.21739130434782608</v>
      </c>
    </row>
    <row r="117" spans="2:15" ht="14.25" customHeight="1">
      <c r="B117" s="1364"/>
      <c r="C117" s="1365"/>
      <c r="D117" s="539" t="s">
        <v>230</v>
      </c>
      <c r="E117" s="961">
        <f t="shared" ref="E117:F117" si="64">SUM(E115:E116)</f>
        <v>47</v>
      </c>
      <c r="F117" s="961">
        <f t="shared" si="64"/>
        <v>1</v>
      </c>
      <c r="G117" s="1058">
        <f t="shared" si="50"/>
        <v>2.1276595744680851E-2</v>
      </c>
      <c r="H117" s="961">
        <f>SUM(H115:H116)</f>
        <v>5</v>
      </c>
      <c r="I117" s="1058">
        <f t="shared" si="51"/>
        <v>0.10638297872340426</v>
      </c>
      <c r="J117" s="961">
        <f>SUM(J115:J116)</f>
        <v>4</v>
      </c>
      <c r="K117" s="1058">
        <f t="shared" si="52"/>
        <v>8.5106382978723402E-2</v>
      </c>
      <c r="L117" s="961">
        <v>0</v>
      </c>
      <c r="M117" s="1058">
        <f t="shared" ref="M117:M119" si="65">L117/E117</f>
        <v>0</v>
      </c>
      <c r="N117" s="1059">
        <f t="shared" ref="N117:N169" si="66">F117+H117+J117+L117</f>
        <v>10</v>
      </c>
      <c r="O117" s="1060">
        <f t="shared" si="53"/>
        <v>0.21276595744680851</v>
      </c>
    </row>
    <row r="118" spans="2:15">
      <c r="B118" s="1364"/>
      <c r="C118" s="1421" t="s">
        <v>322</v>
      </c>
      <c r="D118" s="1346"/>
      <c r="E118" s="941">
        <f t="shared" ref="E118:F118" si="67">E105+E108+E111+E114+E117</f>
        <v>189</v>
      </c>
      <c r="F118" s="941">
        <f t="shared" si="67"/>
        <v>4</v>
      </c>
      <c r="G118" s="155">
        <f t="shared" si="50"/>
        <v>2.1164021164021163E-2</v>
      </c>
      <c r="H118" s="941">
        <f>H105+H108+H111+H114+H117</f>
        <v>21</v>
      </c>
      <c r="I118" s="155">
        <f t="shared" si="51"/>
        <v>0.1111111111111111</v>
      </c>
      <c r="J118" s="941">
        <f>J105+J108+J111+J114+J117</f>
        <v>18</v>
      </c>
      <c r="K118" s="155">
        <f t="shared" si="52"/>
        <v>9.5238095238095233E-2</v>
      </c>
      <c r="L118" s="941">
        <f>L105+L108+L111+L114+L117</f>
        <v>0</v>
      </c>
      <c r="M118" s="155">
        <f t="shared" si="65"/>
        <v>0</v>
      </c>
      <c r="N118" s="940">
        <f t="shared" si="66"/>
        <v>43</v>
      </c>
      <c r="O118" s="1073">
        <f t="shared" si="53"/>
        <v>0.2275132275132275</v>
      </c>
    </row>
    <row r="119" spans="2:15" ht="15" customHeight="1">
      <c r="B119" s="1365"/>
      <c r="C119" s="1419" t="s">
        <v>171</v>
      </c>
      <c r="D119" s="1346"/>
      <c r="E119" s="154">
        <f t="shared" ref="E119:F119" si="68">E102+E118</f>
        <v>820</v>
      </c>
      <c r="F119" s="154">
        <f t="shared" si="68"/>
        <v>31</v>
      </c>
      <c r="G119" s="155">
        <f t="shared" si="50"/>
        <v>3.7804878048780487E-2</v>
      </c>
      <c r="H119" s="154">
        <f>H102+H118</f>
        <v>81</v>
      </c>
      <c r="I119" s="155">
        <f t="shared" si="51"/>
        <v>9.8780487804878053E-2</v>
      </c>
      <c r="J119" s="154">
        <f>J102+J118</f>
        <v>91</v>
      </c>
      <c r="K119" s="155">
        <f t="shared" si="52"/>
        <v>0.11097560975609756</v>
      </c>
      <c r="L119" s="154">
        <f>L102+L118</f>
        <v>0</v>
      </c>
      <c r="M119" s="155">
        <f t="shared" si="65"/>
        <v>0</v>
      </c>
      <c r="N119" s="940">
        <f t="shared" si="66"/>
        <v>203</v>
      </c>
      <c r="O119" s="1073">
        <f t="shared" si="53"/>
        <v>0.2475609756097561</v>
      </c>
    </row>
    <row r="120" spans="2:15" ht="14.25" customHeight="1">
      <c r="B120" s="1449" t="s">
        <v>258</v>
      </c>
      <c r="C120" s="1451" t="s">
        <v>18</v>
      </c>
      <c r="D120" s="608" t="s">
        <v>151</v>
      </c>
      <c r="E120" s="1074">
        <v>24</v>
      </c>
      <c r="F120" s="30"/>
      <c r="G120" s="1075">
        <f>F120/E120</f>
        <v>0</v>
      </c>
      <c r="H120" s="1074">
        <v>5</v>
      </c>
      <c r="I120" s="1076">
        <f>H120/E120</f>
        <v>0.20833333333333334</v>
      </c>
      <c r="J120" s="1077">
        <v>2</v>
      </c>
      <c r="K120" s="1078">
        <f>J120/E120</f>
        <v>8.3333333333333329E-2</v>
      </c>
      <c r="L120" s="1079"/>
      <c r="M120" s="1078">
        <f>L120/E120</f>
        <v>0</v>
      </c>
      <c r="N120" s="1079">
        <f t="shared" si="66"/>
        <v>7</v>
      </c>
      <c r="O120" s="1078">
        <f>N120/E120</f>
        <v>0.29166666666666669</v>
      </c>
    </row>
    <row r="121" spans="2:15" ht="14.4">
      <c r="B121" s="1449"/>
      <c r="C121" s="1451"/>
      <c r="D121" s="608" t="s">
        <v>152</v>
      </c>
      <c r="E121" s="1074">
        <v>46</v>
      </c>
      <c r="F121" s="30"/>
      <c r="G121" s="1075">
        <f t="shared" ref="G121:G170" si="69">F121/E121</f>
        <v>0</v>
      </c>
      <c r="H121" s="1074">
        <v>7</v>
      </c>
      <c r="I121" s="1076">
        <f t="shared" ref="I121:I170" si="70">H121/E121</f>
        <v>0.15217391304347827</v>
      </c>
      <c r="J121" s="1077">
        <v>3</v>
      </c>
      <c r="K121" s="1078">
        <f t="shared" ref="K121:K170" si="71">J121/E121</f>
        <v>6.5217391304347824E-2</v>
      </c>
      <c r="L121" s="1079"/>
      <c r="M121" s="1078">
        <f t="shared" ref="M121:M170" si="72">L121/E121</f>
        <v>0</v>
      </c>
      <c r="N121" s="1079">
        <f t="shared" si="66"/>
        <v>10</v>
      </c>
      <c r="O121" s="1078">
        <f t="shared" ref="O121:O170" si="73">N121/E121</f>
        <v>0.21739130434782608</v>
      </c>
    </row>
    <row r="122" spans="2:15" ht="14.4">
      <c r="B122" s="1449"/>
      <c r="C122" s="1451"/>
      <c r="D122" s="608" t="s">
        <v>153</v>
      </c>
      <c r="E122" s="1074">
        <v>34</v>
      </c>
      <c r="F122" s="69">
        <v>1</v>
      </c>
      <c r="G122" s="1075">
        <f t="shared" si="69"/>
        <v>2.9411764705882353E-2</v>
      </c>
      <c r="H122" s="1074">
        <v>4</v>
      </c>
      <c r="I122" s="1076">
        <f t="shared" si="70"/>
        <v>0.11764705882352941</v>
      </c>
      <c r="J122" s="1077">
        <v>2</v>
      </c>
      <c r="K122" s="1078">
        <f t="shared" si="71"/>
        <v>5.8823529411764705E-2</v>
      </c>
      <c r="L122" s="1080">
        <v>2</v>
      </c>
      <c r="M122" s="1078">
        <f t="shared" si="72"/>
        <v>5.8823529411764705E-2</v>
      </c>
      <c r="N122" s="1079">
        <f t="shared" si="66"/>
        <v>9</v>
      </c>
      <c r="O122" s="1078">
        <f t="shared" si="73"/>
        <v>0.26470588235294118</v>
      </c>
    </row>
    <row r="123" spans="2:15">
      <c r="B123" s="1449"/>
      <c r="C123" s="1451"/>
      <c r="D123" s="608" t="s">
        <v>42</v>
      </c>
      <c r="E123" s="1081">
        <f>SUM(E120:E122)</f>
        <v>104</v>
      </c>
      <c r="F123" s="1081">
        <f>SUM(F120:F122)</f>
        <v>1</v>
      </c>
      <c r="G123" s="1075">
        <f t="shared" si="69"/>
        <v>9.6153846153846159E-3</v>
      </c>
      <c r="H123" s="1082">
        <f>SUM(H120:H122)</f>
        <v>16</v>
      </c>
      <c r="I123" s="1076">
        <f t="shared" si="70"/>
        <v>0.15384615384615385</v>
      </c>
      <c r="J123" s="1082">
        <f>SUM(J120:J122)</f>
        <v>7</v>
      </c>
      <c r="K123" s="1078">
        <f t="shared" si="71"/>
        <v>6.7307692307692304E-2</v>
      </c>
      <c r="L123" s="1083">
        <f>SUM(L120:L122)</f>
        <v>2</v>
      </c>
      <c r="M123" s="1078">
        <f t="shared" si="72"/>
        <v>1.9230769230769232E-2</v>
      </c>
      <c r="N123" s="1084">
        <f>SUM(N120:N122)</f>
        <v>26</v>
      </c>
      <c r="O123" s="1078">
        <f t="shared" si="73"/>
        <v>0.25</v>
      </c>
    </row>
    <row r="124" spans="2:15" ht="14.4">
      <c r="B124" s="1449"/>
      <c r="C124" s="1451" t="s">
        <v>73</v>
      </c>
      <c r="D124" s="608" t="s">
        <v>151</v>
      </c>
      <c r="E124" s="1074">
        <v>20</v>
      </c>
      <c r="F124" s="30"/>
      <c r="G124" s="1075">
        <f t="shared" si="69"/>
        <v>0</v>
      </c>
      <c r="H124" s="1074">
        <v>3</v>
      </c>
      <c r="I124" s="1076">
        <f t="shared" si="70"/>
        <v>0.15</v>
      </c>
      <c r="J124" s="1077">
        <v>3</v>
      </c>
      <c r="K124" s="1078">
        <f t="shared" si="71"/>
        <v>0.15</v>
      </c>
      <c r="L124" s="1079"/>
      <c r="M124" s="1078">
        <f t="shared" si="72"/>
        <v>0</v>
      </c>
      <c r="N124" s="1079">
        <f t="shared" si="66"/>
        <v>6</v>
      </c>
      <c r="O124" s="1078">
        <f t="shared" si="73"/>
        <v>0.3</v>
      </c>
    </row>
    <row r="125" spans="2:15" ht="14.4">
      <c r="B125" s="1449"/>
      <c r="C125" s="1451"/>
      <c r="D125" s="608" t="s">
        <v>152</v>
      </c>
      <c r="E125" s="1074">
        <v>21</v>
      </c>
      <c r="F125" s="30"/>
      <c r="G125" s="1075">
        <f t="shared" si="69"/>
        <v>0</v>
      </c>
      <c r="H125" s="1074">
        <v>1</v>
      </c>
      <c r="I125" s="1076">
        <f t="shared" si="70"/>
        <v>4.7619047619047616E-2</v>
      </c>
      <c r="J125" s="1077">
        <v>1</v>
      </c>
      <c r="K125" s="1078">
        <f t="shared" si="71"/>
        <v>4.7619047619047616E-2</v>
      </c>
      <c r="L125" s="1079"/>
      <c r="M125" s="1078">
        <f t="shared" si="72"/>
        <v>0</v>
      </c>
      <c r="N125" s="1079">
        <f t="shared" si="66"/>
        <v>2</v>
      </c>
      <c r="O125" s="1078">
        <f t="shared" si="73"/>
        <v>9.5238095238095233E-2</v>
      </c>
    </row>
    <row r="126" spans="2:15" ht="14.4">
      <c r="B126" s="1449"/>
      <c r="C126" s="1451"/>
      <c r="D126" s="608" t="s">
        <v>153</v>
      </c>
      <c r="E126" s="1074">
        <v>14</v>
      </c>
      <c r="F126" s="30"/>
      <c r="G126" s="1075">
        <f t="shared" si="69"/>
        <v>0</v>
      </c>
      <c r="H126" s="1074">
        <v>3</v>
      </c>
      <c r="I126" s="1076">
        <f t="shared" si="70"/>
        <v>0.21428571428571427</v>
      </c>
      <c r="J126" s="1077">
        <v>1</v>
      </c>
      <c r="K126" s="1078">
        <f t="shared" si="71"/>
        <v>7.1428571428571425E-2</v>
      </c>
      <c r="L126" s="1079"/>
      <c r="M126" s="1078">
        <f t="shared" si="72"/>
        <v>0</v>
      </c>
      <c r="N126" s="1079">
        <f t="shared" si="66"/>
        <v>4</v>
      </c>
      <c r="O126" s="1078">
        <f t="shared" si="73"/>
        <v>0.2857142857142857</v>
      </c>
    </row>
    <row r="127" spans="2:15" ht="14.4">
      <c r="B127" s="1449"/>
      <c r="C127" s="1451"/>
      <c r="D127" s="608" t="s">
        <v>154</v>
      </c>
      <c r="E127" s="1074">
        <v>17</v>
      </c>
      <c r="F127" s="30"/>
      <c r="G127" s="1075">
        <f t="shared" si="69"/>
        <v>0</v>
      </c>
      <c r="H127" s="1074">
        <v>3</v>
      </c>
      <c r="I127" s="1076">
        <f t="shared" si="70"/>
        <v>0.17647058823529413</v>
      </c>
      <c r="J127" s="1077">
        <v>2</v>
      </c>
      <c r="K127" s="1078">
        <f t="shared" si="71"/>
        <v>0.11764705882352941</v>
      </c>
      <c r="L127" s="1079"/>
      <c r="M127" s="1078">
        <f t="shared" si="72"/>
        <v>0</v>
      </c>
      <c r="N127" s="1079">
        <f t="shared" si="66"/>
        <v>5</v>
      </c>
      <c r="O127" s="1078">
        <f t="shared" si="73"/>
        <v>0.29411764705882354</v>
      </c>
    </row>
    <row r="128" spans="2:15">
      <c r="B128" s="1449"/>
      <c r="C128" s="1451"/>
      <c r="D128" s="608" t="s">
        <v>42</v>
      </c>
      <c r="E128" s="1081">
        <f>SUM(E124:E127)</f>
        <v>72</v>
      </c>
      <c r="F128" s="1081">
        <f>SUM(F124:F127)</f>
        <v>0</v>
      </c>
      <c r="G128" s="1075">
        <f t="shared" si="69"/>
        <v>0</v>
      </c>
      <c r="H128" s="1082">
        <f>SUM(H124:H127)</f>
        <v>10</v>
      </c>
      <c r="I128" s="1076">
        <f t="shared" si="70"/>
        <v>0.1388888888888889</v>
      </c>
      <c r="J128" s="1082">
        <f>SUM(J124:J127)</f>
        <v>7</v>
      </c>
      <c r="K128" s="1078">
        <f t="shared" si="71"/>
        <v>9.7222222222222224E-2</v>
      </c>
      <c r="L128" s="1083">
        <f>SUM(L124:L127)</f>
        <v>0</v>
      </c>
      <c r="M128" s="1078">
        <f t="shared" si="72"/>
        <v>0</v>
      </c>
      <c r="N128" s="1084">
        <f>SUM(N124:N127)</f>
        <v>17</v>
      </c>
      <c r="O128" s="1078">
        <f t="shared" si="73"/>
        <v>0.2361111111111111</v>
      </c>
    </row>
    <row r="129" spans="2:15" ht="14.4">
      <c r="B129" s="1449"/>
      <c r="C129" s="1451" t="s">
        <v>74</v>
      </c>
      <c r="D129" s="608" t="s">
        <v>151</v>
      </c>
      <c r="E129" s="1074">
        <v>28</v>
      </c>
      <c r="F129" s="30"/>
      <c r="G129" s="1075">
        <f t="shared" si="69"/>
        <v>0</v>
      </c>
      <c r="H129" s="1074">
        <v>4</v>
      </c>
      <c r="I129" s="1076">
        <f t="shared" si="70"/>
        <v>0.14285714285714285</v>
      </c>
      <c r="J129" s="1077">
        <v>1</v>
      </c>
      <c r="K129" s="1078">
        <f t="shared" si="71"/>
        <v>3.5714285714285712E-2</v>
      </c>
      <c r="L129" s="1079"/>
      <c r="M129" s="1078">
        <f t="shared" si="72"/>
        <v>0</v>
      </c>
      <c r="N129" s="1079">
        <f t="shared" si="66"/>
        <v>5</v>
      </c>
      <c r="O129" s="1078">
        <f t="shared" si="73"/>
        <v>0.17857142857142858</v>
      </c>
    </row>
    <row r="130" spans="2:15" ht="14.4">
      <c r="B130" s="1449"/>
      <c r="C130" s="1451"/>
      <c r="D130" s="608" t="s">
        <v>152</v>
      </c>
      <c r="E130" s="1074">
        <v>21</v>
      </c>
      <c r="F130" s="30"/>
      <c r="G130" s="1075">
        <f t="shared" si="69"/>
        <v>0</v>
      </c>
      <c r="H130" s="1074">
        <v>2</v>
      </c>
      <c r="I130" s="1076">
        <f t="shared" si="70"/>
        <v>9.5238095238095233E-2</v>
      </c>
      <c r="J130" s="1077">
        <v>3</v>
      </c>
      <c r="K130" s="1078">
        <f t="shared" si="71"/>
        <v>0.14285714285714285</v>
      </c>
      <c r="L130" s="1079"/>
      <c r="M130" s="1078">
        <f t="shared" si="72"/>
        <v>0</v>
      </c>
      <c r="N130" s="1079">
        <f t="shared" si="66"/>
        <v>5</v>
      </c>
      <c r="O130" s="1078">
        <f t="shared" si="73"/>
        <v>0.23809523809523808</v>
      </c>
    </row>
    <row r="131" spans="2:15" ht="14.4">
      <c r="B131" s="1449"/>
      <c r="C131" s="1451"/>
      <c r="D131" s="608" t="s">
        <v>153</v>
      </c>
      <c r="E131" s="1074">
        <v>23</v>
      </c>
      <c r="F131" s="30"/>
      <c r="G131" s="1075">
        <f t="shared" si="69"/>
        <v>0</v>
      </c>
      <c r="H131" s="1074">
        <v>4</v>
      </c>
      <c r="I131" s="1076">
        <f t="shared" si="70"/>
        <v>0.17391304347826086</v>
      </c>
      <c r="J131" s="1077">
        <v>4</v>
      </c>
      <c r="K131" s="1078">
        <f t="shared" si="71"/>
        <v>0.17391304347826086</v>
      </c>
      <c r="L131" s="1080">
        <v>1</v>
      </c>
      <c r="M131" s="1078">
        <f t="shared" si="72"/>
        <v>4.3478260869565216E-2</v>
      </c>
      <c r="N131" s="1079">
        <f t="shared" si="66"/>
        <v>9</v>
      </c>
      <c r="O131" s="1078">
        <f t="shared" si="73"/>
        <v>0.39130434782608697</v>
      </c>
    </row>
    <row r="132" spans="2:15" ht="14.4">
      <c r="B132" s="1449"/>
      <c r="C132" s="1451"/>
      <c r="D132" s="608" t="s">
        <v>154</v>
      </c>
      <c r="E132" s="1074">
        <v>27</v>
      </c>
      <c r="F132" s="30"/>
      <c r="G132" s="1075">
        <f t="shared" si="69"/>
        <v>0</v>
      </c>
      <c r="H132" s="1074">
        <v>4</v>
      </c>
      <c r="I132" s="1076">
        <f t="shared" si="70"/>
        <v>0.14814814814814814</v>
      </c>
      <c r="J132" s="1077">
        <v>0</v>
      </c>
      <c r="K132" s="1078">
        <f t="shared" si="71"/>
        <v>0</v>
      </c>
      <c r="L132" s="1080">
        <v>2</v>
      </c>
      <c r="M132" s="1078">
        <f t="shared" si="72"/>
        <v>7.407407407407407E-2</v>
      </c>
      <c r="N132" s="1079">
        <f t="shared" si="66"/>
        <v>6</v>
      </c>
      <c r="O132" s="1078">
        <f t="shared" si="73"/>
        <v>0.22222222222222221</v>
      </c>
    </row>
    <row r="133" spans="2:15">
      <c r="B133" s="1449"/>
      <c r="C133" s="1451"/>
      <c r="D133" s="608" t="s">
        <v>42</v>
      </c>
      <c r="E133" s="1081">
        <f>SUM(E129:E132)</f>
        <v>99</v>
      </c>
      <c r="F133" s="1081">
        <f>SUM(F129:F132)</f>
        <v>0</v>
      </c>
      <c r="G133" s="1075">
        <f t="shared" si="69"/>
        <v>0</v>
      </c>
      <c r="H133" s="1082">
        <f>SUM(H129:H132)</f>
        <v>14</v>
      </c>
      <c r="I133" s="1076">
        <f t="shared" si="70"/>
        <v>0.14141414141414141</v>
      </c>
      <c r="J133" s="1082">
        <f>SUM(J129:J132)</f>
        <v>8</v>
      </c>
      <c r="K133" s="1078">
        <f t="shared" si="71"/>
        <v>8.0808080808080815E-2</v>
      </c>
      <c r="L133" s="1083">
        <f>SUM(L129:L132)</f>
        <v>3</v>
      </c>
      <c r="M133" s="1078">
        <f t="shared" si="72"/>
        <v>3.0303030303030304E-2</v>
      </c>
      <c r="N133" s="1084">
        <f>SUM(N129:N132)</f>
        <v>25</v>
      </c>
      <c r="O133" s="1078">
        <f t="shared" si="73"/>
        <v>0.25252525252525254</v>
      </c>
    </row>
    <row r="134" spans="2:15" ht="14.4">
      <c r="B134" s="1449"/>
      <c r="C134" s="1451" t="s">
        <v>281</v>
      </c>
      <c r="D134" s="608" t="s">
        <v>151</v>
      </c>
      <c r="E134" s="1074">
        <v>35</v>
      </c>
      <c r="F134" s="30"/>
      <c r="G134" s="1075">
        <f t="shared" si="69"/>
        <v>0</v>
      </c>
      <c r="H134" s="1074">
        <v>5</v>
      </c>
      <c r="I134" s="1076">
        <f t="shared" si="70"/>
        <v>0.14285714285714285</v>
      </c>
      <c r="J134" s="1077">
        <v>2</v>
      </c>
      <c r="K134" s="1078">
        <f t="shared" si="71"/>
        <v>5.7142857142857141E-2</v>
      </c>
      <c r="L134" s="1079"/>
      <c r="M134" s="1078">
        <f t="shared" si="72"/>
        <v>0</v>
      </c>
      <c r="N134" s="1079">
        <f t="shared" si="66"/>
        <v>7</v>
      </c>
      <c r="O134" s="1078">
        <f t="shared" si="73"/>
        <v>0.2</v>
      </c>
    </row>
    <row r="135" spans="2:15" ht="14.4">
      <c r="B135" s="1449"/>
      <c r="C135" s="1451"/>
      <c r="D135" s="608" t="s">
        <v>152</v>
      </c>
      <c r="E135" s="1074">
        <v>21</v>
      </c>
      <c r="F135" s="30"/>
      <c r="G135" s="1075">
        <f t="shared" si="69"/>
        <v>0</v>
      </c>
      <c r="H135" s="1074">
        <v>3</v>
      </c>
      <c r="I135" s="1076">
        <f t="shared" si="70"/>
        <v>0.14285714285714285</v>
      </c>
      <c r="J135" s="1077">
        <v>3</v>
      </c>
      <c r="K135" s="1078">
        <f t="shared" si="71"/>
        <v>0.14285714285714285</v>
      </c>
      <c r="L135" s="1080">
        <v>1</v>
      </c>
      <c r="M135" s="1078">
        <f t="shared" si="72"/>
        <v>4.7619047619047616E-2</v>
      </c>
      <c r="N135" s="1079">
        <f t="shared" si="66"/>
        <v>7</v>
      </c>
      <c r="O135" s="1078">
        <f t="shared" si="73"/>
        <v>0.33333333333333331</v>
      </c>
    </row>
    <row r="136" spans="2:15" ht="14.4">
      <c r="B136" s="1449"/>
      <c r="C136" s="1451"/>
      <c r="D136" s="608" t="s">
        <v>153</v>
      </c>
      <c r="E136" s="1074">
        <v>15</v>
      </c>
      <c r="F136" s="30"/>
      <c r="G136" s="1075">
        <f t="shared" si="69"/>
        <v>0</v>
      </c>
      <c r="H136" s="1074">
        <v>2</v>
      </c>
      <c r="I136" s="1076">
        <f t="shared" si="70"/>
        <v>0.13333333333333333</v>
      </c>
      <c r="J136" s="1077">
        <v>1</v>
      </c>
      <c r="K136" s="1078">
        <f t="shared" si="71"/>
        <v>6.6666666666666666E-2</v>
      </c>
      <c r="L136" s="1079"/>
      <c r="M136" s="1078">
        <f t="shared" si="72"/>
        <v>0</v>
      </c>
      <c r="N136" s="1079">
        <f t="shared" si="66"/>
        <v>3</v>
      </c>
      <c r="O136" s="1078">
        <f t="shared" si="73"/>
        <v>0.2</v>
      </c>
    </row>
    <row r="137" spans="2:15" ht="14.4">
      <c r="B137" s="1449"/>
      <c r="C137" s="1451"/>
      <c r="D137" s="608" t="s">
        <v>154</v>
      </c>
      <c r="E137" s="1074">
        <v>18</v>
      </c>
      <c r="F137" s="30"/>
      <c r="G137" s="1075">
        <f t="shared" si="69"/>
        <v>0</v>
      </c>
      <c r="H137" s="1074">
        <v>3</v>
      </c>
      <c r="I137" s="1076">
        <f t="shared" si="70"/>
        <v>0.16666666666666666</v>
      </c>
      <c r="J137" s="1077">
        <v>7</v>
      </c>
      <c r="K137" s="1078">
        <f t="shared" si="71"/>
        <v>0.3888888888888889</v>
      </c>
      <c r="L137" s="1079"/>
      <c r="M137" s="1078">
        <f t="shared" si="72"/>
        <v>0</v>
      </c>
      <c r="N137" s="1079">
        <f t="shared" si="66"/>
        <v>10</v>
      </c>
      <c r="O137" s="1078">
        <f t="shared" si="73"/>
        <v>0.55555555555555558</v>
      </c>
    </row>
    <row r="138" spans="2:15">
      <c r="B138" s="1449"/>
      <c r="C138" s="1451"/>
      <c r="D138" s="608" t="s">
        <v>42</v>
      </c>
      <c r="E138" s="1081">
        <f>SUM(E134:E137)</f>
        <v>89</v>
      </c>
      <c r="F138" s="1081">
        <f>SUM(F134:F137)</f>
        <v>0</v>
      </c>
      <c r="G138" s="1075">
        <f t="shared" si="69"/>
        <v>0</v>
      </c>
      <c r="H138" s="1082">
        <f>SUM(H134:H137)</f>
        <v>13</v>
      </c>
      <c r="I138" s="1076">
        <f t="shared" si="70"/>
        <v>0.14606741573033707</v>
      </c>
      <c r="J138" s="1082">
        <f>SUM(J134:J137)</f>
        <v>13</v>
      </c>
      <c r="K138" s="1078">
        <f t="shared" si="71"/>
        <v>0.14606741573033707</v>
      </c>
      <c r="L138" s="1083">
        <f>SUM(L134:L137)</f>
        <v>1</v>
      </c>
      <c r="M138" s="1078">
        <f t="shared" si="72"/>
        <v>1.1235955056179775E-2</v>
      </c>
      <c r="N138" s="1084">
        <f>SUM(N134:N137)</f>
        <v>27</v>
      </c>
      <c r="O138" s="1078">
        <f t="shared" si="73"/>
        <v>0.30337078651685395</v>
      </c>
    </row>
    <row r="139" spans="2:15" ht="14.4">
      <c r="B139" s="1449"/>
      <c r="C139" s="1451" t="s">
        <v>75</v>
      </c>
      <c r="D139" s="608" t="s">
        <v>151</v>
      </c>
      <c r="E139" s="1074">
        <v>19</v>
      </c>
      <c r="F139" s="30"/>
      <c r="G139" s="1075">
        <f>F139/E139</f>
        <v>0</v>
      </c>
      <c r="H139" s="1074">
        <v>1</v>
      </c>
      <c r="I139" s="1076">
        <f t="shared" si="70"/>
        <v>5.2631578947368418E-2</v>
      </c>
      <c r="J139" s="1075">
        <v>0</v>
      </c>
      <c r="K139" s="1078">
        <f t="shared" si="71"/>
        <v>0</v>
      </c>
      <c r="L139" s="1079"/>
      <c r="M139" s="1078">
        <f t="shared" si="72"/>
        <v>0</v>
      </c>
      <c r="N139" s="1079">
        <f t="shared" si="66"/>
        <v>1</v>
      </c>
      <c r="O139" s="1078">
        <f t="shared" si="73"/>
        <v>5.2631578947368418E-2</v>
      </c>
    </row>
    <row r="140" spans="2:15" ht="14.4">
      <c r="B140" s="1449"/>
      <c r="C140" s="1451"/>
      <c r="D140" s="608" t="s">
        <v>152</v>
      </c>
      <c r="E140" s="1074">
        <v>24</v>
      </c>
      <c r="F140" s="30"/>
      <c r="G140" s="1075">
        <f>F140/E140</f>
        <v>0</v>
      </c>
      <c r="H140" s="1074">
        <v>4</v>
      </c>
      <c r="I140" s="1076">
        <f t="shared" si="70"/>
        <v>0.16666666666666666</v>
      </c>
      <c r="J140" s="1075">
        <v>2</v>
      </c>
      <c r="K140" s="1078">
        <f t="shared" si="71"/>
        <v>8.3333333333333329E-2</v>
      </c>
      <c r="L140" s="1080">
        <v>1</v>
      </c>
      <c r="M140" s="1078">
        <f t="shared" si="72"/>
        <v>4.1666666666666664E-2</v>
      </c>
      <c r="N140" s="1079">
        <f t="shared" si="66"/>
        <v>7</v>
      </c>
      <c r="O140" s="1078">
        <f t="shared" si="73"/>
        <v>0.29166666666666669</v>
      </c>
    </row>
    <row r="141" spans="2:15" ht="14.4">
      <c r="B141" s="1449"/>
      <c r="C141" s="1451"/>
      <c r="D141" s="608" t="s">
        <v>153</v>
      </c>
      <c r="E141" s="1074">
        <v>23</v>
      </c>
      <c r="F141" s="30"/>
      <c r="G141" s="1075">
        <f>F141/E141</f>
        <v>0</v>
      </c>
      <c r="H141" s="1085">
        <v>4</v>
      </c>
      <c r="I141" s="1076">
        <f t="shared" si="70"/>
        <v>0.17391304347826086</v>
      </c>
      <c r="J141" s="1075">
        <v>5</v>
      </c>
      <c r="K141" s="1078">
        <f t="shared" si="71"/>
        <v>0.21739130434782608</v>
      </c>
      <c r="L141" s="1080">
        <v>1</v>
      </c>
      <c r="M141" s="1078">
        <f t="shared" si="72"/>
        <v>4.3478260869565216E-2</v>
      </c>
      <c r="N141" s="1079">
        <f t="shared" si="66"/>
        <v>10</v>
      </c>
      <c r="O141" s="1078">
        <f t="shared" si="73"/>
        <v>0.43478260869565216</v>
      </c>
    </row>
    <row r="142" spans="2:15">
      <c r="B142" s="1449"/>
      <c r="C142" s="1451"/>
      <c r="D142" s="608" t="s">
        <v>42</v>
      </c>
      <c r="E142" s="1081">
        <f>SUM(E139:E141)</f>
        <v>66</v>
      </c>
      <c r="F142" s="1081">
        <f>SUM(F139:F141)</f>
        <v>0</v>
      </c>
      <c r="G142" s="1075">
        <f>F142/E142</f>
        <v>0</v>
      </c>
      <c r="H142" s="1081">
        <f>SUM(H139:H141)</f>
        <v>9</v>
      </c>
      <c r="I142" s="1076">
        <f t="shared" si="70"/>
        <v>0.13636363636363635</v>
      </c>
      <c r="J142" s="1082">
        <f>SUM(J139:J141)</f>
        <v>7</v>
      </c>
      <c r="K142" s="1078">
        <f t="shared" si="71"/>
        <v>0.10606060606060606</v>
      </c>
      <c r="L142" s="1083">
        <f>SUM(L139:L141)</f>
        <v>2</v>
      </c>
      <c r="M142" s="1078">
        <f t="shared" si="72"/>
        <v>3.0303030303030304E-2</v>
      </c>
      <c r="N142" s="1084">
        <f>SUM(N139:N141)</f>
        <v>18</v>
      </c>
      <c r="O142" s="1078">
        <f t="shared" si="73"/>
        <v>0.27272727272727271</v>
      </c>
    </row>
    <row r="143" spans="2:15" ht="14.4">
      <c r="B143" s="1449"/>
      <c r="C143" s="1451" t="s">
        <v>52</v>
      </c>
      <c r="D143" s="608" t="s">
        <v>151</v>
      </c>
      <c r="E143" s="1074">
        <v>20</v>
      </c>
      <c r="F143" s="30"/>
      <c r="G143" s="1075">
        <f t="shared" si="69"/>
        <v>0</v>
      </c>
      <c r="H143" s="1074">
        <v>3</v>
      </c>
      <c r="I143" s="1076">
        <f t="shared" si="70"/>
        <v>0.15</v>
      </c>
      <c r="J143" s="1077">
        <v>1</v>
      </c>
      <c r="K143" s="1078">
        <f t="shared" si="71"/>
        <v>0.05</v>
      </c>
      <c r="L143" s="1079"/>
      <c r="M143" s="1078">
        <f t="shared" si="72"/>
        <v>0</v>
      </c>
      <c r="N143" s="1079">
        <f t="shared" si="66"/>
        <v>4</v>
      </c>
      <c r="O143" s="1078">
        <f t="shared" si="73"/>
        <v>0.2</v>
      </c>
    </row>
    <row r="144" spans="2:15" ht="14.4">
      <c r="B144" s="1449"/>
      <c r="C144" s="1451"/>
      <c r="D144" s="608" t="s">
        <v>152</v>
      </c>
      <c r="E144" s="1074">
        <v>8</v>
      </c>
      <c r="F144" s="30"/>
      <c r="G144" s="1075">
        <f t="shared" si="69"/>
        <v>0</v>
      </c>
      <c r="H144" s="1074">
        <v>1</v>
      </c>
      <c r="I144" s="1076">
        <f t="shared" si="70"/>
        <v>0.125</v>
      </c>
      <c r="J144" s="1077">
        <v>1</v>
      </c>
      <c r="K144" s="1078">
        <f t="shared" si="71"/>
        <v>0.125</v>
      </c>
      <c r="L144" s="1079"/>
      <c r="M144" s="1078">
        <f t="shared" si="72"/>
        <v>0</v>
      </c>
      <c r="N144" s="1079">
        <f>F144+H144+J144+L144</f>
        <v>2</v>
      </c>
      <c r="O144" s="1078">
        <f t="shared" si="73"/>
        <v>0.25</v>
      </c>
    </row>
    <row r="145" spans="2:15" ht="14.4">
      <c r="B145" s="1449"/>
      <c r="C145" s="1451"/>
      <c r="D145" s="608" t="s">
        <v>153</v>
      </c>
      <c r="E145" s="1074">
        <v>11</v>
      </c>
      <c r="F145" s="30"/>
      <c r="G145" s="1075">
        <f t="shared" si="69"/>
        <v>0</v>
      </c>
      <c r="H145" s="1074">
        <v>1</v>
      </c>
      <c r="I145" s="1076">
        <f t="shared" si="70"/>
        <v>9.0909090909090912E-2</v>
      </c>
      <c r="J145" s="1077">
        <v>1</v>
      </c>
      <c r="K145" s="1078">
        <f t="shared" si="71"/>
        <v>9.0909090909090912E-2</v>
      </c>
      <c r="L145" s="1079"/>
      <c r="M145" s="1078">
        <f t="shared" si="72"/>
        <v>0</v>
      </c>
      <c r="N145" s="1079">
        <f t="shared" si="66"/>
        <v>2</v>
      </c>
      <c r="O145" s="1078">
        <f t="shared" si="73"/>
        <v>0.18181818181818182</v>
      </c>
    </row>
    <row r="146" spans="2:15" ht="14.4">
      <c r="B146" s="1449"/>
      <c r="C146" s="1451"/>
      <c r="D146" s="608" t="s">
        <v>154</v>
      </c>
      <c r="E146" s="1074">
        <v>13</v>
      </c>
      <c r="F146" s="30"/>
      <c r="G146" s="1075">
        <f t="shared" si="69"/>
        <v>0</v>
      </c>
      <c r="H146" s="1074">
        <v>2</v>
      </c>
      <c r="I146" s="1076">
        <f t="shared" si="70"/>
        <v>0.15384615384615385</v>
      </c>
      <c r="J146" s="1077">
        <v>0</v>
      </c>
      <c r="K146" s="1078">
        <f t="shared" si="71"/>
        <v>0</v>
      </c>
      <c r="L146" s="1079"/>
      <c r="M146" s="1078">
        <f t="shared" si="72"/>
        <v>0</v>
      </c>
      <c r="N146" s="1079">
        <f t="shared" si="66"/>
        <v>2</v>
      </c>
      <c r="O146" s="1078">
        <f t="shared" si="73"/>
        <v>0.15384615384615385</v>
      </c>
    </row>
    <row r="147" spans="2:15">
      <c r="B147" s="1449"/>
      <c r="C147" s="1451"/>
      <c r="D147" s="608" t="s">
        <v>42</v>
      </c>
      <c r="E147" s="1081">
        <f>SUM(E143:E146)</f>
        <v>52</v>
      </c>
      <c r="F147" s="1081">
        <f>SUM(F143:F146)</f>
        <v>0</v>
      </c>
      <c r="G147" s="1075">
        <f t="shared" si="69"/>
        <v>0</v>
      </c>
      <c r="H147" s="1082">
        <f>SUM(H143:H146)</f>
        <v>7</v>
      </c>
      <c r="I147" s="1076">
        <f t="shared" si="70"/>
        <v>0.13461538461538461</v>
      </c>
      <c r="J147" s="1082">
        <f>SUM(J143:J146)</f>
        <v>3</v>
      </c>
      <c r="K147" s="1078">
        <f t="shared" si="71"/>
        <v>5.7692307692307696E-2</v>
      </c>
      <c r="L147" s="1083">
        <f>SUM(L143:L146)</f>
        <v>0</v>
      </c>
      <c r="M147" s="1078">
        <f t="shared" si="72"/>
        <v>0</v>
      </c>
      <c r="N147" s="1084">
        <f>SUM(N143:N146)</f>
        <v>10</v>
      </c>
      <c r="O147" s="1078">
        <f t="shared" si="73"/>
        <v>0.19230769230769232</v>
      </c>
    </row>
    <row r="148" spans="2:15" ht="14.4">
      <c r="B148" s="1449"/>
      <c r="C148" s="1451" t="s">
        <v>77</v>
      </c>
      <c r="D148" s="608" t="s">
        <v>151</v>
      </c>
      <c r="E148" s="1074">
        <v>26</v>
      </c>
      <c r="F148" s="30"/>
      <c r="G148" s="1075">
        <f t="shared" si="69"/>
        <v>0</v>
      </c>
      <c r="H148" s="1074">
        <v>3</v>
      </c>
      <c r="I148" s="1076">
        <f t="shared" si="70"/>
        <v>0.11538461538461539</v>
      </c>
      <c r="J148" s="1077">
        <v>1</v>
      </c>
      <c r="K148" s="1078">
        <f t="shared" si="71"/>
        <v>3.8461538461538464E-2</v>
      </c>
      <c r="L148" s="1080">
        <v>2</v>
      </c>
      <c r="M148" s="1078">
        <f t="shared" si="72"/>
        <v>7.6923076923076927E-2</v>
      </c>
      <c r="N148" s="1079">
        <f t="shared" si="66"/>
        <v>6</v>
      </c>
      <c r="O148" s="1078">
        <f t="shared" si="73"/>
        <v>0.23076923076923078</v>
      </c>
    </row>
    <row r="149" spans="2:15" ht="14.4">
      <c r="B149" s="1449"/>
      <c r="C149" s="1451"/>
      <c r="D149" s="608" t="s">
        <v>152</v>
      </c>
      <c r="E149" s="1074">
        <v>14</v>
      </c>
      <c r="F149" s="30"/>
      <c r="G149" s="1075">
        <f t="shared" si="69"/>
        <v>0</v>
      </c>
      <c r="H149" s="1074">
        <v>2</v>
      </c>
      <c r="I149" s="1076">
        <f t="shared" si="70"/>
        <v>0.14285714285714285</v>
      </c>
      <c r="J149" s="1077">
        <v>0</v>
      </c>
      <c r="K149" s="1078">
        <f t="shared" si="71"/>
        <v>0</v>
      </c>
      <c r="L149" s="1079"/>
      <c r="M149" s="1078">
        <f t="shared" si="72"/>
        <v>0</v>
      </c>
      <c r="N149" s="1079">
        <f t="shared" si="66"/>
        <v>2</v>
      </c>
      <c r="O149" s="1078">
        <f t="shared" si="73"/>
        <v>0.14285714285714285</v>
      </c>
    </row>
    <row r="150" spans="2:15" ht="14.4">
      <c r="B150" s="1449"/>
      <c r="C150" s="1451"/>
      <c r="D150" s="608" t="s">
        <v>153</v>
      </c>
      <c r="E150" s="1074">
        <v>24</v>
      </c>
      <c r="F150" s="69">
        <v>1</v>
      </c>
      <c r="G150" s="1075">
        <f t="shared" si="69"/>
        <v>4.1666666666666664E-2</v>
      </c>
      <c r="H150" s="1074">
        <v>2</v>
      </c>
      <c r="I150" s="1076">
        <f t="shared" si="70"/>
        <v>8.3333333333333329E-2</v>
      </c>
      <c r="J150" s="1077">
        <v>4</v>
      </c>
      <c r="K150" s="1078">
        <f t="shared" si="71"/>
        <v>0.16666666666666666</v>
      </c>
      <c r="L150" s="1079"/>
      <c r="M150" s="1078">
        <f t="shared" si="72"/>
        <v>0</v>
      </c>
      <c r="N150" s="1079">
        <f t="shared" si="66"/>
        <v>7</v>
      </c>
      <c r="O150" s="1078">
        <f t="shared" si="73"/>
        <v>0.29166666666666669</v>
      </c>
    </row>
    <row r="151" spans="2:15">
      <c r="B151" s="1449"/>
      <c r="C151" s="1451"/>
      <c r="D151" s="608" t="s">
        <v>42</v>
      </c>
      <c r="E151" s="1081">
        <f>SUM(E148:E150)</f>
        <v>64</v>
      </c>
      <c r="F151" s="1081">
        <f>SUM(F148:F150)</f>
        <v>1</v>
      </c>
      <c r="G151" s="1075">
        <f t="shared" si="69"/>
        <v>1.5625E-2</v>
      </c>
      <c r="H151" s="1083">
        <f>SUM(H148:H150)</f>
        <v>7</v>
      </c>
      <c r="I151" s="1076">
        <f t="shared" si="70"/>
        <v>0.109375</v>
      </c>
      <c r="J151" s="1082">
        <f>SUM(J148:J150)</f>
        <v>5</v>
      </c>
      <c r="K151" s="1078">
        <f t="shared" si="71"/>
        <v>7.8125E-2</v>
      </c>
      <c r="L151" s="1083">
        <f>SUM(L148:L150)</f>
        <v>2</v>
      </c>
      <c r="M151" s="1078">
        <f t="shared" si="72"/>
        <v>3.125E-2</v>
      </c>
      <c r="N151" s="1084">
        <f>SUM(N148:N150)</f>
        <v>15</v>
      </c>
      <c r="O151" s="1078">
        <f t="shared" si="73"/>
        <v>0.234375</v>
      </c>
    </row>
    <row r="152" spans="2:15" ht="14.4">
      <c r="B152" s="1449"/>
      <c r="C152" s="1451" t="s">
        <v>24</v>
      </c>
      <c r="D152" s="608" t="s">
        <v>151</v>
      </c>
      <c r="E152" s="1074">
        <v>0</v>
      </c>
      <c r="F152" s="30"/>
      <c r="G152" s="1075" t="e">
        <f t="shared" si="69"/>
        <v>#DIV/0!</v>
      </c>
      <c r="H152" s="1074">
        <v>0</v>
      </c>
      <c r="I152" s="1076" t="e">
        <f t="shared" si="70"/>
        <v>#DIV/0!</v>
      </c>
      <c r="J152" s="1077">
        <v>0</v>
      </c>
      <c r="K152" s="1078" t="e">
        <f t="shared" si="71"/>
        <v>#DIV/0!</v>
      </c>
      <c r="L152" s="1079"/>
      <c r="M152" s="1078" t="e">
        <f t="shared" si="72"/>
        <v>#DIV/0!</v>
      </c>
      <c r="N152" s="1079">
        <f t="shared" si="66"/>
        <v>0</v>
      </c>
      <c r="O152" s="1078" t="e">
        <f t="shared" si="73"/>
        <v>#DIV/0!</v>
      </c>
    </row>
    <row r="153" spans="2:15" ht="14.4">
      <c r="B153" s="1449"/>
      <c r="C153" s="1451"/>
      <c r="D153" s="608" t="s">
        <v>152</v>
      </c>
      <c r="E153" s="1074">
        <v>6</v>
      </c>
      <c r="F153" s="30"/>
      <c r="G153" s="1075">
        <f t="shared" si="69"/>
        <v>0</v>
      </c>
      <c r="H153" s="1074">
        <v>0</v>
      </c>
      <c r="I153" s="1076">
        <f t="shared" si="70"/>
        <v>0</v>
      </c>
      <c r="J153" s="1077">
        <v>0</v>
      </c>
      <c r="K153" s="1078">
        <f t="shared" si="71"/>
        <v>0</v>
      </c>
      <c r="L153" s="1079"/>
      <c r="M153" s="1078">
        <f t="shared" si="72"/>
        <v>0</v>
      </c>
      <c r="N153" s="1079">
        <f t="shared" si="66"/>
        <v>0</v>
      </c>
      <c r="O153" s="1078">
        <f t="shared" si="73"/>
        <v>0</v>
      </c>
    </row>
    <row r="154" spans="2:15" ht="14.4">
      <c r="B154" s="1449"/>
      <c r="C154" s="1451"/>
      <c r="D154" s="608" t="s">
        <v>153</v>
      </c>
      <c r="E154" s="1074">
        <v>3</v>
      </c>
      <c r="F154" s="30"/>
      <c r="G154" s="1075">
        <f t="shared" si="69"/>
        <v>0</v>
      </c>
      <c r="H154" s="1074">
        <v>0</v>
      </c>
      <c r="I154" s="1076">
        <f t="shared" si="70"/>
        <v>0</v>
      </c>
      <c r="J154" s="1077">
        <v>0</v>
      </c>
      <c r="K154" s="1078">
        <f t="shared" si="71"/>
        <v>0</v>
      </c>
      <c r="L154" s="1079"/>
      <c r="M154" s="1078">
        <f t="shared" si="72"/>
        <v>0</v>
      </c>
      <c r="N154" s="1079">
        <f t="shared" si="66"/>
        <v>0</v>
      </c>
      <c r="O154" s="1078">
        <f t="shared" si="73"/>
        <v>0</v>
      </c>
    </row>
    <row r="155" spans="2:15" ht="14.4">
      <c r="B155" s="1449"/>
      <c r="C155" s="1451"/>
      <c r="D155" s="608" t="s">
        <v>154</v>
      </c>
      <c r="E155" s="1074">
        <v>2</v>
      </c>
      <c r="F155" s="30"/>
      <c r="G155" s="1075">
        <f t="shared" si="69"/>
        <v>0</v>
      </c>
      <c r="H155" s="1074">
        <v>1</v>
      </c>
      <c r="I155" s="1076">
        <f t="shared" si="70"/>
        <v>0.5</v>
      </c>
      <c r="J155" s="1077">
        <v>0</v>
      </c>
      <c r="K155" s="1078">
        <f t="shared" si="71"/>
        <v>0</v>
      </c>
      <c r="L155" s="1079"/>
      <c r="M155" s="1078">
        <f t="shared" si="72"/>
        <v>0</v>
      </c>
      <c r="N155" s="1079">
        <f t="shared" si="66"/>
        <v>1</v>
      </c>
      <c r="O155" s="1078">
        <f t="shared" si="73"/>
        <v>0.5</v>
      </c>
    </row>
    <row r="156" spans="2:15">
      <c r="B156" s="1449"/>
      <c r="C156" s="1451"/>
      <c r="D156" s="608" t="s">
        <v>42</v>
      </c>
      <c r="E156" s="1081">
        <f>SUM(E152:E155)</f>
        <v>11</v>
      </c>
      <c r="F156" s="1081">
        <f>SUM(F152:F155)</f>
        <v>0</v>
      </c>
      <c r="G156" s="1075">
        <f t="shared" si="69"/>
        <v>0</v>
      </c>
      <c r="H156" s="1082">
        <f>SUM(H152:H155)</f>
        <v>1</v>
      </c>
      <c r="I156" s="1076">
        <f t="shared" si="70"/>
        <v>9.0909090909090912E-2</v>
      </c>
      <c r="J156" s="1082">
        <f>SUM(J152:J155)</f>
        <v>0</v>
      </c>
      <c r="K156" s="1078">
        <f t="shared" si="71"/>
        <v>0</v>
      </c>
      <c r="L156" s="1083">
        <f>SUM(L152:L155)</f>
        <v>0</v>
      </c>
      <c r="M156" s="1078">
        <f t="shared" si="72"/>
        <v>0</v>
      </c>
      <c r="N156" s="1084">
        <f>SUM(N152:N155)</f>
        <v>1</v>
      </c>
      <c r="O156" s="1078">
        <f t="shared" si="73"/>
        <v>9.0909090909090912E-2</v>
      </c>
    </row>
    <row r="157" spans="2:15" ht="14.4">
      <c r="B157" s="1449"/>
      <c r="C157" s="1451" t="s">
        <v>282</v>
      </c>
      <c r="D157" s="608" t="s">
        <v>151</v>
      </c>
      <c r="E157" s="1074">
        <v>28</v>
      </c>
      <c r="F157" s="30"/>
      <c r="G157" s="1075">
        <f t="shared" si="69"/>
        <v>0</v>
      </c>
      <c r="H157" s="1074">
        <v>4</v>
      </c>
      <c r="I157" s="1076">
        <f t="shared" si="70"/>
        <v>0.14285714285714285</v>
      </c>
      <c r="J157" s="1077">
        <v>3</v>
      </c>
      <c r="K157" s="1078">
        <f t="shared" si="71"/>
        <v>0.10714285714285714</v>
      </c>
      <c r="L157" s="1079"/>
      <c r="M157" s="1078">
        <f t="shared" si="72"/>
        <v>0</v>
      </c>
      <c r="N157" s="1079">
        <f t="shared" si="66"/>
        <v>7</v>
      </c>
      <c r="O157" s="1078">
        <f t="shared" si="73"/>
        <v>0.25</v>
      </c>
    </row>
    <row r="158" spans="2:15" ht="14.4">
      <c r="B158" s="1449"/>
      <c r="C158" s="1451"/>
      <c r="D158" s="608" t="s">
        <v>152</v>
      </c>
      <c r="E158" s="1074">
        <v>9</v>
      </c>
      <c r="F158" s="30"/>
      <c r="G158" s="1075">
        <f t="shared" si="69"/>
        <v>0</v>
      </c>
      <c r="H158" s="1074">
        <v>1</v>
      </c>
      <c r="I158" s="1076">
        <f t="shared" si="70"/>
        <v>0.1111111111111111</v>
      </c>
      <c r="J158" s="1077">
        <v>0</v>
      </c>
      <c r="K158" s="1078">
        <f t="shared" si="71"/>
        <v>0</v>
      </c>
      <c r="L158" s="1079"/>
      <c r="M158" s="1078">
        <f t="shared" si="72"/>
        <v>0</v>
      </c>
      <c r="N158" s="1079">
        <f t="shared" si="66"/>
        <v>1</v>
      </c>
      <c r="O158" s="1078">
        <f t="shared" si="73"/>
        <v>0.1111111111111111</v>
      </c>
    </row>
    <row r="159" spans="2:15" ht="14.4">
      <c r="B159" s="1449"/>
      <c r="C159" s="1451"/>
      <c r="D159" s="608" t="s">
        <v>153</v>
      </c>
      <c r="E159" s="1074">
        <v>9</v>
      </c>
      <c r="F159" s="30"/>
      <c r="G159" s="1075">
        <f t="shared" si="69"/>
        <v>0</v>
      </c>
      <c r="H159" s="1074">
        <v>1</v>
      </c>
      <c r="I159" s="1076">
        <f t="shared" si="70"/>
        <v>0.1111111111111111</v>
      </c>
      <c r="J159" s="1077">
        <v>3</v>
      </c>
      <c r="K159" s="1078">
        <f t="shared" si="71"/>
        <v>0.33333333333333331</v>
      </c>
      <c r="L159" s="1079"/>
      <c r="M159" s="1078">
        <f t="shared" si="72"/>
        <v>0</v>
      </c>
      <c r="N159" s="1079">
        <f t="shared" si="66"/>
        <v>4</v>
      </c>
      <c r="O159" s="1078">
        <f t="shared" si="73"/>
        <v>0.44444444444444442</v>
      </c>
    </row>
    <row r="160" spans="2:15" ht="14.4">
      <c r="B160" s="1449"/>
      <c r="C160" s="1451"/>
      <c r="D160" s="608" t="s">
        <v>154</v>
      </c>
      <c r="E160" s="1074">
        <v>8</v>
      </c>
      <c r="F160" s="30"/>
      <c r="G160" s="1075">
        <f t="shared" si="69"/>
        <v>0</v>
      </c>
      <c r="H160" s="1074">
        <v>1</v>
      </c>
      <c r="I160" s="1076">
        <f t="shared" si="70"/>
        <v>0.125</v>
      </c>
      <c r="J160" s="1077">
        <v>3</v>
      </c>
      <c r="K160" s="1078">
        <f t="shared" si="71"/>
        <v>0.375</v>
      </c>
      <c r="L160" s="1079"/>
      <c r="M160" s="1078">
        <f t="shared" si="72"/>
        <v>0</v>
      </c>
      <c r="N160" s="1079">
        <f t="shared" si="66"/>
        <v>4</v>
      </c>
      <c r="O160" s="1078">
        <f t="shared" si="73"/>
        <v>0.5</v>
      </c>
    </row>
    <row r="161" spans="2:15">
      <c r="B161" s="1449"/>
      <c r="C161" s="1451"/>
      <c r="D161" s="608" t="s">
        <v>42</v>
      </c>
      <c r="E161" s="1081">
        <f>SUM(E157:E160)</f>
        <v>54</v>
      </c>
      <c r="F161" s="1081">
        <f>SUM(F157:F160)</f>
        <v>0</v>
      </c>
      <c r="G161" s="1075">
        <f t="shared" si="69"/>
        <v>0</v>
      </c>
      <c r="H161" s="1082">
        <f>SUM(H157:H160)</f>
        <v>7</v>
      </c>
      <c r="I161" s="1076">
        <f t="shared" si="70"/>
        <v>0.12962962962962962</v>
      </c>
      <c r="J161" s="1082">
        <f>SUM(J157:J160)</f>
        <v>9</v>
      </c>
      <c r="K161" s="1078">
        <f t="shared" si="71"/>
        <v>0.16666666666666666</v>
      </c>
      <c r="L161" s="1083">
        <f>SUM(L157:L160)</f>
        <v>0</v>
      </c>
      <c r="M161" s="1078">
        <f t="shared" si="72"/>
        <v>0</v>
      </c>
      <c r="N161" s="1084">
        <f>SUM(N157:N160)</f>
        <v>16</v>
      </c>
      <c r="O161" s="1078">
        <f t="shared" si="73"/>
        <v>0.29629629629629628</v>
      </c>
    </row>
    <row r="162" spans="2:15" ht="14.4">
      <c r="B162" s="1449"/>
      <c r="C162" s="1451" t="s">
        <v>76</v>
      </c>
      <c r="D162" s="608" t="s">
        <v>151</v>
      </c>
      <c r="E162" s="1074">
        <v>19</v>
      </c>
      <c r="F162" s="30"/>
      <c r="G162" s="1075">
        <f>F162/E162</f>
        <v>0</v>
      </c>
      <c r="H162" s="1074">
        <v>1</v>
      </c>
      <c r="I162" s="1076">
        <f t="shared" si="70"/>
        <v>5.2631578947368418E-2</v>
      </c>
      <c r="J162" s="1077">
        <v>1</v>
      </c>
      <c r="K162" s="1078">
        <f t="shared" si="71"/>
        <v>5.2631578947368418E-2</v>
      </c>
      <c r="L162" s="1079"/>
      <c r="M162" s="1078">
        <f t="shared" si="72"/>
        <v>0</v>
      </c>
      <c r="N162" s="1079">
        <f t="shared" si="66"/>
        <v>2</v>
      </c>
      <c r="O162" s="1078">
        <f t="shared" si="73"/>
        <v>0.10526315789473684</v>
      </c>
    </row>
    <row r="163" spans="2:15" ht="14.4">
      <c r="B163" s="1449"/>
      <c r="C163" s="1451"/>
      <c r="D163" s="608" t="s">
        <v>152</v>
      </c>
      <c r="E163" s="1074">
        <v>16</v>
      </c>
      <c r="F163" s="69">
        <v>1</v>
      </c>
      <c r="G163" s="1075">
        <f>F163/E163</f>
        <v>6.25E-2</v>
      </c>
      <c r="H163" s="1074">
        <v>2</v>
      </c>
      <c r="I163" s="1076">
        <f t="shared" si="70"/>
        <v>0.125</v>
      </c>
      <c r="J163" s="1077">
        <v>4</v>
      </c>
      <c r="K163" s="1078">
        <f t="shared" si="71"/>
        <v>0.25</v>
      </c>
      <c r="L163" s="1079"/>
      <c r="M163" s="1078">
        <f t="shared" si="72"/>
        <v>0</v>
      </c>
      <c r="N163" s="1079">
        <f t="shared" si="66"/>
        <v>7</v>
      </c>
      <c r="O163" s="1078">
        <f t="shared" si="73"/>
        <v>0.4375</v>
      </c>
    </row>
    <row r="164" spans="2:15" ht="14.4">
      <c r="B164" s="1449"/>
      <c r="C164" s="1451"/>
      <c r="D164" s="608" t="s">
        <v>153</v>
      </c>
      <c r="E164" s="1074">
        <v>20</v>
      </c>
      <c r="F164" s="30"/>
      <c r="G164" s="1075">
        <f>F164/E164</f>
        <v>0</v>
      </c>
      <c r="H164" s="1074">
        <v>3</v>
      </c>
      <c r="I164" s="1076">
        <f t="shared" si="70"/>
        <v>0.15</v>
      </c>
      <c r="J164" s="1077">
        <v>1</v>
      </c>
      <c r="K164" s="1078">
        <f t="shared" si="71"/>
        <v>0.05</v>
      </c>
      <c r="L164" s="1079"/>
      <c r="M164" s="1078">
        <f t="shared" si="72"/>
        <v>0</v>
      </c>
      <c r="N164" s="1079">
        <f t="shared" si="66"/>
        <v>4</v>
      </c>
      <c r="O164" s="1078">
        <f t="shared" si="73"/>
        <v>0.2</v>
      </c>
    </row>
    <row r="165" spans="2:15">
      <c r="B165" s="1449"/>
      <c r="C165" s="1451"/>
      <c r="D165" s="608" t="s">
        <v>42</v>
      </c>
      <c r="E165" s="1081">
        <f>SUM(E162:E164)</f>
        <v>55</v>
      </c>
      <c r="F165" s="1081">
        <f>SUM(F162:F164)</f>
        <v>1</v>
      </c>
      <c r="G165" s="1075">
        <f>F165/E165</f>
        <v>1.8181818181818181E-2</v>
      </c>
      <c r="H165" s="1082">
        <f>SUM(H162:H164)</f>
        <v>6</v>
      </c>
      <c r="I165" s="1076">
        <f t="shared" si="70"/>
        <v>0.10909090909090909</v>
      </c>
      <c r="J165" s="1082">
        <f>SUM(J162:J164)</f>
        <v>6</v>
      </c>
      <c r="K165" s="1078">
        <f t="shared" si="71"/>
        <v>0.10909090909090909</v>
      </c>
      <c r="L165" s="1083">
        <f>SUM(L162:L164)</f>
        <v>0</v>
      </c>
      <c r="M165" s="1078">
        <f t="shared" si="72"/>
        <v>0</v>
      </c>
      <c r="N165" s="1084">
        <f>SUM(N162:N164)</f>
        <v>13</v>
      </c>
      <c r="O165" s="1078">
        <f t="shared" si="73"/>
        <v>0.23636363636363636</v>
      </c>
    </row>
    <row r="166" spans="2:15" ht="14.4">
      <c r="B166" s="1449"/>
      <c r="C166" s="1451" t="s">
        <v>28</v>
      </c>
      <c r="D166" s="608" t="s">
        <v>151</v>
      </c>
      <c r="E166" s="1074">
        <v>23</v>
      </c>
      <c r="F166" s="30"/>
      <c r="G166" s="1075">
        <f t="shared" si="69"/>
        <v>0</v>
      </c>
      <c r="H166" s="1074">
        <v>3</v>
      </c>
      <c r="I166" s="1076">
        <f t="shared" si="70"/>
        <v>0.13043478260869565</v>
      </c>
      <c r="J166" s="1077">
        <v>4</v>
      </c>
      <c r="K166" s="1078">
        <f t="shared" si="71"/>
        <v>0.17391304347826086</v>
      </c>
      <c r="L166" s="1079"/>
      <c r="M166" s="1078">
        <f t="shared" si="72"/>
        <v>0</v>
      </c>
      <c r="N166" s="1079">
        <f t="shared" si="66"/>
        <v>7</v>
      </c>
      <c r="O166" s="1078">
        <f t="shared" si="73"/>
        <v>0.30434782608695654</v>
      </c>
    </row>
    <row r="167" spans="2:15" ht="14.4">
      <c r="B167" s="1449"/>
      <c r="C167" s="1451"/>
      <c r="D167" s="608" t="s">
        <v>152</v>
      </c>
      <c r="E167" s="1074">
        <v>22</v>
      </c>
      <c r="F167" s="30"/>
      <c r="G167" s="1075">
        <f t="shared" si="69"/>
        <v>0</v>
      </c>
      <c r="H167" s="1074">
        <v>3</v>
      </c>
      <c r="I167" s="1076">
        <f t="shared" si="70"/>
        <v>0.13636363636363635</v>
      </c>
      <c r="J167" s="1077">
        <v>3</v>
      </c>
      <c r="K167" s="1078">
        <f t="shared" si="71"/>
        <v>0.13636363636363635</v>
      </c>
      <c r="L167" s="1080">
        <v>1</v>
      </c>
      <c r="M167" s="1078">
        <f t="shared" si="72"/>
        <v>4.5454545454545456E-2</v>
      </c>
      <c r="N167" s="1079">
        <f t="shared" si="66"/>
        <v>7</v>
      </c>
      <c r="O167" s="1078">
        <f t="shared" si="73"/>
        <v>0.31818181818181818</v>
      </c>
    </row>
    <row r="168" spans="2:15" ht="14.4">
      <c r="B168" s="1449"/>
      <c r="C168" s="1451"/>
      <c r="D168" s="608" t="s">
        <v>153</v>
      </c>
      <c r="E168" s="1074">
        <v>7</v>
      </c>
      <c r="F168" s="30"/>
      <c r="G168" s="1075">
        <f t="shared" si="69"/>
        <v>0</v>
      </c>
      <c r="H168" s="1074">
        <v>1</v>
      </c>
      <c r="I168" s="1076">
        <f t="shared" si="70"/>
        <v>0.14285714285714285</v>
      </c>
      <c r="J168" s="1077">
        <v>2</v>
      </c>
      <c r="K168" s="1078">
        <f t="shared" si="71"/>
        <v>0.2857142857142857</v>
      </c>
      <c r="L168" s="1079"/>
      <c r="M168" s="1078">
        <f t="shared" si="72"/>
        <v>0</v>
      </c>
      <c r="N168" s="1079">
        <f t="shared" si="66"/>
        <v>3</v>
      </c>
      <c r="O168" s="1078">
        <f t="shared" si="73"/>
        <v>0.42857142857142855</v>
      </c>
    </row>
    <row r="169" spans="2:15" ht="14.4">
      <c r="B169" s="1449"/>
      <c r="C169" s="1451"/>
      <c r="D169" s="608" t="s">
        <v>154</v>
      </c>
      <c r="E169" s="1074">
        <v>29</v>
      </c>
      <c r="F169" s="69">
        <v>1</v>
      </c>
      <c r="G169" s="1075">
        <f t="shared" si="69"/>
        <v>3.4482758620689655E-2</v>
      </c>
      <c r="H169" s="1074">
        <v>3</v>
      </c>
      <c r="I169" s="1076">
        <f t="shared" si="70"/>
        <v>0.10344827586206896</v>
      </c>
      <c r="J169" s="1077">
        <v>2</v>
      </c>
      <c r="K169" s="1078">
        <f t="shared" si="71"/>
        <v>6.8965517241379309E-2</v>
      </c>
      <c r="L169" s="1079"/>
      <c r="M169" s="1078">
        <f t="shared" si="72"/>
        <v>0</v>
      </c>
      <c r="N169" s="1079">
        <f t="shared" si="66"/>
        <v>6</v>
      </c>
      <c r="O169" s="1078">
        <f t="shared" si="73"/>
        <v>0.20689655172413793</v>
      </c>
    </row>
    <row r="170" spans="2:15">
      <c r="B170" s="1449"/>
      <c r="C170" s="1451"/>
      <c r="D170" s="608" t="s">
        <v>42</v>
      </c>
      <c r="E170" s="1081">
        <f>SUM(E166:E169)</f>
        <v>81</v>
      </c>
      <c r="F170" s="1081">
        <f>SUM(F166:F169)</f>
        <v>1</v>
      </c>
      <c r="G170" s="1075">
        <f t="shared" si="69"/>
        <v>1.2345679012345678E-2</v>
      </c>
      <c r="H170" s="1082">
        <f>SUM(H166:H169)</f>
        <v>10</v>
      </c>
      <c r="I170" s="1076">
        <f t="shared" si="70"/>
        <v>0.12345679012345678</v>
      </c>
      <c r="J170" s="1082">
        <f>SUM(J166:J169)</f>
        <v>11</v>
      </c>
      <c r="K170" s="1078">
        <f t="shared" si="71"/>
        <v>0.13580246913580246</v>
      </c>
      <c r="L170" s="1083">
        <f>SUM(L166:L169)</f>
        <v>1</v>
      </c>
      <c r="M170" s="1078">
        <f t="shared" si="72"/>
        <v>1.2345679012345678E-2</v>
      </c>
      <c r="N170" s="1084">
        <f>SUM(N166:N169)</f>
        <v>23</v>
      </c>
      <c r="O170" s="1078">
        <f t="shared" si="73"/>
        <v>0.2839506172839506</v>
      </c>
    </row>
    <row r="171" spans="2:15">
      <c r="B171" s="1449"/>
      <c r="C171" s="1448" t="s">
        <v>321</v>
      </c>
      <c r="D171" s="1448"/>
      <c r="E171" s="1086">
        <f>E123+E128+E133+E138+E142+E147+E151+E156+E161+E165+E170</f>
        <v>747</v>
      </c>
      <c r="F171" s="1086">
        <f t="shared" ref="F171:O171" si="74">F123+F128+F133+F138+F142+F147+F151+F156+F161+F165+F170</f>
        <v>4</v>
      </c>
      <c r="G171" s="1086">
        <f t="shared" si="74"/>
        <v>5.5767881809548475E-2</v>
      </c>
      <c r="H171" s="1086">
        <f t="shared" si="74"/>
        <v>100</v>
      </c>
      <c r="I171" s="1086">
        <f t="shared" si="74"/>
        <v>1.4136570406116284</v>
      </c>
      <c r="J171" s="1086">
        <f t="shared" si="74"/>
        <v>76</v>
      </c>
      <c r="K171" s="1086">
        <f t="shared" si="74"/>
        <v>1.0448433697146244</v>
      </c>
      <c r="L171" s="1086">
        <f t="shared" si="74"/>
        <v>11</v>
      </c>
      <c r="M171" s="1086">
        <f t="shared" si="74"/>
        <v>0.13466846390535531</v>
      </c>
      <c r="N171" s="1086">
        <f t="shared" si="74"/>
        <v>191</v>
      </c>
      <c r="O171" s="1086">
        <f t="shared" si="74"/>
        <v>2.6489367560411563</v>
      </c>
    </row>
    <row r="172" spans="2:15">
      <c r="B172" s="1449"/>
      <c r="C172" s="1452" t="s">
        <v>231</v>
      </c>
      <c r="D172" s="617" t="s">
        <v>151</v>
      </c>
      <c r="E172" s="1087">
        <v>22</v>
      </c>
      <c r="F172" s="30"/>
      <c r="G172" s="1075">
        <f t="shared" ref="G172:G185" si="75">F172/E172</f>
        <v>0</v>
      </c>
      <c r="H172" s="1088">
        <v>3</v>
      </c>
      <c r="I172" s="1076">
        <f t="shared" ref="I172:I183" si="76">H172/E172</f>
        <v>0.13636363636363635</v>
      </c>
      <c r="J172" s="1077">
        <v>2</v>
      </c>
      <c r="K172" s="1078">
        <f t="shared" ref="K172:K199" si="77">J172/E172</f>
        <v>9.0909090909090912E-2</v>
      </c>
      <c r="L172" s="1079"/>
      <c r="M172" s="1078">
        <f t="shared" ref="M172:M199" si="78">L172/E172</f>
        <v>0</v>
      </c>
      <c r="N172" s="1079">
        <f t="shared" ref="N172:N173" si="79">F172+H172+J172+L172</f>
        <v>5</v>
      </c>
      <c r="O172" s="1078">
        <f t="shared" ref="O172:O199" si="80">N172/E172</f>
        <v>0.22727272727272727</v>
      </c>
    </row>
    <row r="173" spans="2:15">
      <c r="B173" s="1449"/>
      <c r="C173" s="1452"/>
      <c r="D173" s="617" t="s">
        <v>152</v>
      </c>
      <c r="E173" s="1087">
        <v>23</v>
      </c>
      <c r="F173" s="69">
        <v>1</v>
      </c>
      <c r="G173" s="1075">
        <f t="shared" si="75"/>
        <v>4.3478260869565216E-2</v>
      </c>
      <c r="H173" s="1088">
        <v>2</v>
      </c>
      <c r="I173" s="1076">
        <f t="shared" si="76"/>
        <v>8.6956521739130432E-2</v>
      </c>
      <c r="J173" s="1077">
        <v>1</v>
      </c>
      <c r="K173" s="1078">
        <f t="shared" si="77"/>
        <v>4.3478260869565216E-2</v>
      </c>
      <c r="L173" s="1079"/>
      <c r="M173" s="1078">
        <f t="shared" si="78"/>
        <v>0</v>
      </c>
      <c r="N173" s="1079">
        <f t="shared" si="79"/>
        <v>4</v>
      </c>
      <c r="O173" s="1078">
        <f t="shared" si="80"/>
        <v>0.17391304347826086</v>
      </c>
    </row>
    <row r="174" spans="2:15">
      <c r="B174" s="1449"/>
      <c r="C174" s="1452"/>
      <c r="D174" s="608" t="s">
        <v>42</v>
      </c>
      <c r="E174" s="1081">
        <f>SUM(E172:E173)</f>
        <v>45</v>
      </c>
      <c r="F174" s="1081">
        <f>SUM(F172:F173)</f>
        <v>1</v>
      </c>
      <c r="G174" s="1075">
        <f t="shared" si="75"/>
        <v>2.2222222222222223E-2</v>
      </c>
      <c r="H174" s="1082">
        <f>SUM(H172:H173)</f>
        <v>5</v>
      </c>
      <c r="I174" s="1076">
        <f t="shared" si="76"/>
        <v>0.1111111111111111</v>
      </c>
      <c r="J174" s="1082">
        <f>SUM(J172:J173)</f>
        <v>3</v>
      </c>
      <c r="K174" s="1078">
        <f t="shared" si="77"/>
        <v>6.6666666666666666E-2</v>
      </c>
      <c r="L174" s="1083">
        <f>SUM(L172:L173)</f>
        <v>0</v>
      </c>
      <c r="M174" s="1078">
        <f t="shared" si="78"/>
        <v>0</v>
      </c>
      <c r="N174" s="1084">
        <f>SUM(N172:N173)</f>
        <v>9</v>
      </c>
      <c r="O174" s="1078">
        <f t="shared" si="80"/>
        <v>0.2</v>
      </c>
    </row>
    <row r="175" spans="2:15">
      <c r="B175" s="1449"/>
      <c r="C175" s="1452" t="s">
        <v>170</v>
      </c>
      <c r="D175" s="617" t="s">
        <v>151</v>
      </c>
      <c r="E175" s="1087">
        <v>7</v>
      </c>
      <c r="F175" s="30"/>
      <c r="G175" s="1075">
        <f t="shared" si="75"/>
        <v>0</v>
      </c>
      <c r="H175" s="1088">
        <v>1</v>
      </c>
      <c r="I175" s="1076">
        <f t="shared" si="76"/>
        <v>0.14285714285714285</v>
      </c>
      <c r="J175" s="1075">
        <v>0</v>
      </c>
      <c r="K175" s="1078">
        <f t="shared" si="77"/>
        <v>0</v>
      </c>
      <c r="L175" s="1079"/>
      <c r="M175" s="1078">
        <f t="shared" si="78"/>
        <v>0</v>
      </c>
      <c r="N175" s="1079">
        <f t="shared" ref="N175:N176" si="81">F175+H175+J175+L175</f>
        <v>1</v>
      </c>
      <c r="O175" s="1078">
        <f t="shared" si="80"/>
        <v>0.14285714285714285</v>
      </c>
    </row>
    <row r="176" spans="2:15">
      <c r="B176" s="1449"/>
      <c r="C176" s="1452"/>
      <c r="D176" s="617" t="s">
        <v>152</v>
      </c>
      <c r="E176" s="1087">
        <v>8</v>
      </c>
      <c r="F176" s="30"/>
      <c r="G176" s="1075">
        <f t="shared" si="75"/>
        <v>0</v>
      </c>
      <c r="H176" s="1088">
        <v>1</v>
      </c>
      <c r="I176" s="1076">
        <f t="shared" si="76"/>
        <v>0.125</v>
      </c>
      <c r="J176" s="1077">
        <v>1</v>
      </c>
      <c r="K176" s="1078">
        <f t="shared" si="77"/>
        <v>0.125</v>
      </c>
      <c r="L176" s="1079"/>
      <c r="M176" s="1078">
        <f t="shared" si="78"/>
        <v>0</v>
      </c>
      <c r="N176" s="1079">
        <f t="shared" si="81"/>
        <v>2</v>
      </c>
      <c r="O176" s="1078">
        <f t="shared" si="80"/>
        <v>0.25</v>
      </c>
    </row>
    <row r="177" spans="2:15">
      <c r="B177" s="1449"/>
      <c r="C177" s="1452"/>
      <c r="D177" s="608" t="s">
        <v>42</v>
      </c>
      <c r="E177" s="1081">
        <f>SUM(E175:E176)</f>
        <v>15</v>
      </c>
      <c r="F177" s="1081">
        <f>SUM(F175:F176)</f>
        <v>0</v>
      </c>
      <c r="G177" s="1075">
        <f t="shared" si="75"/>
        <v>0</v>
      </c>
      <c r="H177" s="1082">
        <f>SUM(H175:H176)</f>
        <v>2</v>
      </c>
      <c r="I177" s="1076">
        <f t="shared" si="76"/>
        <v>0.13333333333333333</v>
      </c>
      <c r="J177" s="1082">
        <f>SUM(J175:J176)</f>
        <v>1</v>
      </c>
      <c r="K177" s="1078">
        <f t="shared" si="77"/>
        <v>6.6666666666666666E-2</v>
      </c>
      <c r="L177" s="1083">
        <f>SUM(L175:L176)</f>
        <v>0</v>
      </c>
      <c r="M177" s="1078">
        <f t="shared" si="78"/>
        <v>0</v>
      </c>
      <c r="N177" s="1084">
        <f>SUM(N175:N176)</f>
        <v>3</v>
      </c>
      <c r="O177" s="1078">
        <f t="shared" si="80"/>
        <v>0.2</v>
      </c>
    </row>
    <row r="178" spans="2:15">
      <c r="B178" s="1449"/>
      <c r="C178" s="1452" t="s">
        <v>79</v>
      </c>
      <c r="D178" s="617" t="s">
        <v>151</v>
      </c>
      <c r="E178" s="1087">
        <v>10</v>
      </c>
      <c r="F178" s="30"/>
      <c r="G178" s="1075">
        <f t="shared" si="75"/>
        <v>0</v>
      </c>
      <c r="H178" s="1088">
        <v>1</v>
      </c>
      <c r="I178" s="1076">
        <f t="shared" si="76"/>
        <v>0.1</v>
      </c>
      <c r="J178" s="1075">
        <v>0</v>
      </c>
      <c r="K178" s="1078">
        <f t="shared" si="77"/>
        <v>0</v>
      </c>
      <c r="L178" s="1079"/>
      <c r="M178" s="1078">
        <f t="shared" si="78"/>
        <v>0</v>
      </c>
      <c r="N178" s="1079">
        <f t="shared" ref="N178:N179" si="82">F178+H178+J178+L178</f>
        <v>1</v>
      </c>
      <c r="O178" s="1078">
        <f t="shared" si="80"/>
        <v>0.1</v>
      </c>
    </row>
    <row r="179" spans="2:15">
      <c r="B179" s="1449"/>
      <c r="C179" s="1452"/>
      <c r="D179" s="617" t="s">
        <v>152</v>
      </c>
      <c r="E179" s="1087">
        <v>4</v>
      </c>
      <c r="F179" s="30"/>
      <c r="G179" s="1075">
        <f t="shared" si="75"/>
        <v>0</v>
      </c>
      <c r="H179" s="1088">
        <v>1</v>
      </c>
      <c r="I179" s="1076">
        <f t="shared" si="76"/>
        <v>0.25</v>
      </c>
      <c r="J179" s="1075">
        <v>0</v>
      </c>
      <c r="K179" s="1078">
        <f t="shared" si="77"/>
        <v>0</v>
      </c>
      <c r="L179" s="1079"/>
      <c r="M179" s="1078">
        <f t="shared" si="78"/>
        <v>0</v>
      </c>
      <c r="N179" s="1079">
        <f t="shared" si="82"/>
        <v>1</v>
      </c>
      <c r="O179" s="1078">
        <f t="shared" si="80"/>
        <v>0.25</v>
      </c>
    </row>
    <row r="180" spans="2:15">
      <c r="B180" s="1449"/>
      <c r="C180" s="1452"/>
      <c r="D180" s="608" t="s">
        <v>42</v>
      </c>
      <c r="E180" s="1081">
        <f>SUM(E178:E179)</f>
        <v>14</v>
      </c>
      <c r="F180" s="1081">
        <f>SUM(F178:F179)</f>
        <v>0</v>
      </c>
      <c r="G180" s="1075">
        <f t="shared" si="75"/>
        <v>0</v>
      </c>
      <c r="H180" s="1083">
        <f>SUM(H178:H179)</f>
        <v>2</v>
      </c>
      <c r="I180" s="1076">
        <f t="shared" si="76"/>
        <v>0.14285714285714285</v>
      </c>
      <c r="J180" s="1083">
        <f>SUM(J178:J179)</f>
        <v>0</v>
      </c>
      <c r="K180" s="1078">
        <f t="shared" si="77"/>
        <v>0</v>
      </c>
      <c r="L180" s="1083">
        <f>SUM(L178:L179)</f>
        <v>0</v>
      </c>
      <c r="M180" s="1078">
        <f t="shared" si="78"/>
        <v>0</v>
      </c>
      <c r="N180" s="1084">
        <f>SUM(N178:N179)</f>
        <v>2</v>
      </c>
      <c r="O180" s="1078">
        <f t="shared" si="80"/>
        <v>0.14285714285714285</v>
      </c>
    </row>
    <row r="181" spans="2:15">
      <c r="B181" s="1449"/>
      <c r="C181" s="1452" t="s">
        <v>34</v>
      </c>
      <c r="D181" s="617" t="s">
        <v>151</v>
      </c>
      <c r="E181" s="1087">
        <v>19</v>
      </c>
      <c r="F181" s="30"/>
      <c r="G181" s="1075">
        <f t="shared" si="75"/>
        <v>0</v>
      </c>
      <c r="H181" s="1087">
        <v>3</v>
      </c>
      <c r="I181" s="1076">
        <f t="shared" si="76"/>
        <v>0.15789473684210525</v>
      </c>
      <c r="J181" s="1075">
        <v>0</v>
      </c>
      <c r="K181" s="1078">
        <f t="shared" si="77"/>
        <v>0</v>
      </c>
      <c r="L181" s="1079"/>
      <c r="M181" s="1078">
        <f t="shared" si="78"/>
        <v>0</v>
      </c>
      <c r="N181" s="1079">
        <f t="shared" ref="N181:N182" si="83">F181+H181+J181+L181</f>
        <v>3</v>
      </c>
      <c r="O181" s="1078">
        <f t="shared" si="80"/>
        <v>0.15789473684210525</v>
      </c>
    </row>
    <row r="182" spans="2:15">
      <c r="B182" s="1450"/>
      <c r="C182" s="1452"/>
      <c r="D182" s="617" t="s">
        <v>152</v>
      </c>
      <c r="E182" s="1087">
        <v>10</v>
      </c>
      <c r="F182" s="69">
        <v>1</v>
      </c>
      <c r="G182" s="1075">
        <f t="shared" si="75"/>
        <v>0.1</v>
      </c>
      <c r="H182" s="1087">
        <v>0</v>
      </c>
      <c r="I182" s="1076">
        <f t="shared" si="76"/>
        <v>0</v>
      </c>
      <c r="J182" s="1075">
        <v>0</v>
      </c>
      <c r="K182" s="1078">
        <f t="shared" si="77"/>
        <v>0</v>
      </c>
      <c r="L182" s="1079"/>
      <c r="M182" s="1078">
        <f t="shared" si="78"/>
        <v>0</v>
      </c>
      <c r="N182" s="1079">
        <f t="shared" si="83"/>
        <v>1</v>
      </c>
      <c r="O182" s="1078">
        <f t="shared" si="80"/>
        <v>0.1</v>
      </c>
    </row>
    <row r="183" spans="2:15">
      <c r="B183" s="618"/>
      <c r="C183" s="1453"/>
      <c r="D183" s="608" t="s">
        <v>42</v>
      </c>
      <c r="E183" s="1081">
        <f>SUM(E181:E182)</f>
        <v>29</v>
      </c>
      <c r="F183" s="1081">
        <f>SUM(F181:F182)</f>
        <v>1</v>
      </c>
      <c r="G183" s="1075">
        <f t="shared" si="75"/>
        <v>3.4482758620689655E-2</v>
      </c>
      <c r="H183" s="1082">
        <f>SUM(H181:H182)</f>
        <v>3</v>
      </c>
      <c r="I183" s="1076">
        <f t="shared" si="76"/>
        <v>0.10344827586206896</v>
      </c>
      <c r="J183" s="1082">
        <f>SUM(J181:J182)</f>
        <v>0</v>
      </c>
      <c r="K183" s="1078">
        <f t="shared" si="77"/>
        <v>0</v>
      </c>
      <c r="L183" s="1083">
        <f>SUM(L181:L182)</f>
        <v>0</v>
      </c>
      <c r="M183" s="1078">
        <f t="shared" si="78"/>
        <v>0</v>
      </c>
      <c r="N183" s="1084">
        <f>SUM(N181:N182)</f>
        <v>4</v>
      </c>
      <c r="O183" s="1078">
        <f t="shared" si="80"/>
        <v>0.13793103448275862</v>
      </c>
    </row>
    <row r="184" spans="2:15">
      <c r="B184" s="618"/>
      <c r="C184" s="1454" t="s">
        <v>322</v>
      </c>
      <c r="D184" s="1448"/>
      <c r="E184" s="1086">
        <f>E174+E177+E180+E183</f>
        <v>103</v>
      </c>
      <c r="F184" s="1086">
        <f>F174+F177+F180+F183</f>
        <v>2</v>
      </c>
      <c r="G184" s="1089">
        <f t="shared" si="75"/>
        <v>1.9417475728155338E-2</v>
      </c>
      <c r="H184" s="1090">
        <f>H174+H177+H180+H183</f>
        <v>12</v>
      </c>
      <c r="I184" s="1089">
        <f>H184/E184</f>
        <v>0.11650485436893204</v>
      </c>
      <c r="J184" s="1090">
        <f>J174+J177+J180+J183</f>
        <v>4</v>
      </c>
      <c r="K184" s="1089">
        <f t="shared" si="77"/>
        <v>3.8834951456310676E-2</v>
      </c>
      <c r="L184" s="1090">
        <f>L174+L177+L180+L183</f>
        <v>0</v>
      </c>
      <c r="M184" s="1089">
        <f t="shared" si="78"/>
        <v>0</v>
      </c>
      <c r="N184" s="1091">
        <f>N174+N177+N180+N183</f>
        <v>18</v>
      </c>
      <c r="O184" s="1089">
        <f t="shared" si="80"/>
        <v>0.17475728155339806</v>
      </c>
    </row>
    <row r="185" spans="2:15" ht="14.4" thickBot="1">
      <c r="B185" s="619"/>
      <c r="C185" s="1455" t="s">
        <v>171</v>
      </c>
      <c r="D185" s="1456"/>
      <c r="E185" s="1092">
        <f>E171+E184</f>
        <v>850</v>
      </c>
      <c r="F185" s="1086">
        <f>F171+F184</f>
        <v>6</v>
      </c>
      <c r="G185" s="1089">
        <f t="shared" si="75"/>
        <v>7.058823529411765E-3</v>
      </c>
      <c r="H185" s="1093">
        <f>H171+H184</f>
        <v>112</v>
      </c>
      <c r="I185" s="1089">
        <f t="shared" ref="I185:I199" si="84">H185/E185</f>
        <v>0.13176470588235295</v>
      </c>
      <c r="J185" s="1093">
        <f>J171+J184</f>
        <v>80</v>
      </c>
      <c r="K185" s="1089">
        <f t="shared" si="77"/>
        <v>9.4117647058823528E-2</v>
      </c>
      <c r="L185" s="1090">
        <f>L171+L184</f>
        <v>11</v>
      </c>
      <c r="M185" s="1089">
        <f t="shared" si="78"/>
        <v>1.2941176470588235E-2</v>
      </c>
      <c r="N185" s="1091">
        <f>N171+N184</f>
        <v>209</v>
      </c>
      <c r="O185" s="1089">
        <f t="shared" si="80"/>
        <v>0.24588235294117647</v>
      </c>
    </row>
    <row r="186" spans="2:15">
      <c r="B186" s="1422" t="s">
        <v>4595</v>
      </c>
      <c r="C186" s="1425" t="s">
        <v>4589</v>
      </c>
      <c r="D186" s="620" t="s">
        <v>151</v>
      </c>
      <c r="E186" s="1094">
        <v>9</v>
      </c>
      <c r="F186" s="1094">
        <v>0</v>
      </c>
      <c r="G186" s="1095">
        <f t="shared" ref="G186:G187" si="85">F186/E186*100</f>
        <v>0</v>
      </c>
      <c r="H186" s="1094">
        <v>1</v>
      </c>
      <c r="I186" s="1095">
        <f t="shared" si="84"/>
        <v>0.1111111111111111</v>
      </c>
      <c r="J186" s="1094">
        <v>2</v>
      </c>
      <c r="K186" s="1095">
        <f t="shared" si="77"/>
        <v>0.22222222222222221</v>
      </c>
      <c r="L186" s="1094">
        <v>0</v>
      </c>
      <c r="M186" s="1095">
        <f t="shared" si="78"/>
        <v>0</v>
      </c>
      <c r="N186" s="1094">
        <f t="shared" ref="N186:N194" si="86">F186+H186+J186+L186</f>
        <v>3</v>
      </c>
      <c r="O186" s="1096">
        <f t="shared" si="80"/>
        <v>0.33333333333333331</v>
      </c>
    </row>
    <row r="187" spans="2:15">
      <c r="B187" s="1423"/>
      <c r="C187" s="1426"/>
      <c r="D187" s="566" t="s">
        <v>152</v>
      </c>
      <c r="E187" s="1097">
        <v>8</v>
      </c>
      <c r="F187" s="1097">
        <v>0</v>
      </c>
      <c r="G187" s="1098">
        <f t="shared" si="85"/>
        <v>0</v>
      </c>
      <c r="H187" s="1097">
        <v>2</v>
      </c>
      <c r="I187" s="1098">
        <f t="shared" si="84"/>
        <v>0.25</v>
      </c>
      <c r="J187" s="1097">
        <v>0</v>
      </c>
      <c r="K187" s="1098">
        <f t="shared" si="77"/>
        <v>0</v>
      </c>
      <c r="L187" s="1097">
        <v>0</v>
      </c>
      <c r="M187" s="1098">
        <f t="shared" si="78"/>
        <v>0</v>
      </c>
      <c r="N187" s="1097">
        <f t="shared" si="86"/>
        <v>2</v>
      </c>
      <c r="O187" s="1099">
        <f t="shared" si="80"/>
        <v>0.25</v>
      </c>
    </row>
    <row r="188" spans="2:15">
      <c r="B188" s="1423"/>
      <c r="C188" s="1426"/>
      <c r="D188" s="566" t="s">
        <v>153</v>
      </c>
      <c r="E188" s="1097">
        <v>11</v>
      </c>
      <c r="F188" s="1097">
        <v>1</v>
      </c>
      <c r="G188" s="1098">
        <f>F188/E188</f>
        <v>9.0909090909090912E-2</v>
      </c>
      <c r="H188" s="1097">
        <v>2</v>
      </c>
      <c r="I188" s="1098">
        <f t="shared" si="84"/>
        <v>0.18181818181818182</v>
      </c>
      <c r="J188" s="1097">
        <v>2</v>
      </c>
      <c r="K188" s="1098">
        <f t="shared" si="77"/>
        <v>0.18181818181818182</v>
      </c>
      <c r="L188" s="1097">
        <v>0</v>
      </c>
      <c r="M188" s="1098">
        <f t="shared" si="78"/>
        <v>0</v>
      </c>
      <c r="N188" s="1097">
        <f t="shared" si="86"/>
        <v>5</v>
      </c>
      <c r="O188" s="1099">
        <f t="shared" si="80"/>
        <v>0.45454545454545453</v>
      </c>
    </row>
    <row r="189" spans="2:15">
      <c r="B189" s="1423"/>
      <c r="C189" s="1426"/>
      <c r="D189" s="566" t="s">
        <v>154</v>
      </c>
      <c r="E189" s="1097">
        <v>7</v>
      </c>
      <c r="F189" s="1097">
        <v>0</v>
      </c>
      <c r="G189" s="1098">
        <f>F189/E189</f>
        <v>0</v>
      </c>
      <c r="H189" s="1097">
        <v>1</v>
      </c>
      <c r="I189" s="1098">
        <f t="shared" si="84"/>
        <v>0.14285714285714285</v>
      </c>
      <c r="J189" s="1097">
        <v>1</v>
      </c>
      <c r="K189" s="1098">
        <f t="shared" si="77"/>
        <v>0.14285714285714285</v>
      </c>
      <c r="L189" s="1097">
        <v>0</v>
      </c>
      <c r="M189" s="1098">
        <f t="shared" si="78"/>
        <v>0</v>
      </c>
      <c r="N189" s="1097">
        <f t="shared" si="86"/>
        <v>2</v>
      </c>
      <c r="O189" s="1099">
        <f t="shared" si="80"/>
        <v>0.2857142857142857</v>
      </c>
    </row>
    <row r="190" spans="2:15" ht="14.4" thickBot="1">
      <c r="B190" s="1423"/>
      <c r="C190" s="1427"/>
      <c r="D190" s="621" t="s">
        <v>42</v>
      </c>
      <c r="E190" s="1100">
        <f>SUM(E186:E189)</f>
        <v>35</v>
      </c>
      <c r="F190" s="1100">
        <v>1</v>
      </c>
      <c r="G190" s="1101">
        <f>F190/E190</f>
        <v>2.8571428571428571E-2</v>
      </c>
      <c r="H190" s="1100">
        <f>SUM(H186:H189)</f>
        <v>6</v>
      </c>
      <c r="I190" s="1101">
        <f t="shared" si="84"/>
        <v>0.17142857142857143</v>
      </c>
      <c r="J190" s="1100">
        <f>SUM(J186:J189)</f>
        <v>5</v>
      </c>
      <c r="K190" s="1101">
        <f t="shared" si="77"/>
        <v>0.14285714285714285</v>
      </c>
      <c r="L190" s="1100">
        <f>SUM(L186:L189)</f>
        <v>0</v>
      </c>
      <c r="M190" s="1101">
        <f t="shared" si="78"/>
        <v>0</v>
      </c>
      <c r="N190" s="1100">
        <f t="shared" si="86"/>
        <v>12</v>
      </c>
      <c r="O190" s="1102">
        <f t="shared" si="80"/>
        <v>0.34285714285714286</v>
      </c>
    </row>
    <row r="191" spans="2:15">
      <c r="B191" s="1423"/>
      <c r="C191" s="1425" t="s">
        <v>4590</v>
      </c>
      <c r="D191" s="620" t="s">
        <v>151</v>
      </c>
      <c r="E191" s="1103">
        <v>17</v>
      </c>
      <c r="F191" s="1103">
        <v>0</v>
      </c>
      <c r="G191" s="1104">
        <f t="shared" ref="G191:G199" si="87">F191/E191</f>
        <v>0</v>
      </c>
      <c r="H191" s="1103">
        <v>1</v>
      </c>
      <c r="I191" s="1104">
        <f t="shared" si="84"/>
        <v>5.8823529411764705E-2</v>
      </c>
      <c r="J191" s="1103">
        <v>2</v>
      </c>
      <c r="K191" s="1104">
        <f t="shared" si="77"/>
        <v>0.11764705882352941</v>
      </c>
      <c r="L191" s="1103">
        <v>2</v>
      </c>
      <c r="M191" s="1104">
        <f t="shared" si="78"/>
        <v>0.11764705882352941</v>
      </c>
      <c r="N191" s="1103">
        <f t="shared" si="86"/>
        <v>5</v>
      </c>
      <c r="O191" s="1105">
        <f t="shared" si="80"/>
        <v>0.29411764705882354</v>
      </c>
    </row>
    <row r="192" spans="2:15">
      <c r="B192" s="1423"/>
      <c r="C192" s="1426"/>
      <c r="D192" s="566" t="s">
        <v>152</v>
      </c>
      <c r="E192" s="1097">
        <v>15</v>
      </c>
      <c r="F192" s="1097">
        <v>0</v>
      </c>
      <c r="G192" s="1098">
        <f t="shared" si="87"/>
        <v>0</v>
      </c>
      <c r="H192" s="1097">
        <v>2</v>
      </c>
      <c r="I192" s="1098">
        <f t="shared" si="84"/>
        <v>0.13333333333333333</v>
      </c>
      <c r="J192" s="1097">
        <v>2</v>
      </c>
      <c r="K192" s="1098">
        <f t="shared" si="77"/>
        <v>0.13333333333333333</v>
      </c>
      <c r="L192" s="1097">
        <v>0</v>
      </c>
      <c r="M192" s="1098">
        <f t="shared" si="78"/>
        <v>0</v>
      </c>
      <c r="N192" s="1097">
        <f t="shared" si="86"/>
        <v>4</v>
      </c>
      <c r="O192" s="1099">
        <f t="shared" si="80"/>
        <v>0.26666666666666666</v>
      </c>
    </row>
    <row r="193" spans="2:15">
      <c r="B193" s="1423"/>
      <c r="C193" s="1426"/>
      <c r="D193" s="566" t="s">
        <v>153</v>
      </c>
      <c r="E193" s="1097">
        <v>17</v>
      </c>
      <c r="F193" s="1097">
        <v>0</v>
      </c>
      <c r="G193" s="1098">
        <f t="shared" si="87"/>
        <v>0</v>
      </c>
      <c r="H193" s="1097">
        <v>1</v>
      </c>
      <c r="I193" s="1098">
        <f t="shared" si="84"/>
        <v>5.8823529411764705E-2</v>
      </c>
      <c r="J193" s="1097">
        <v>0</v>
      </c>
      <c r="K193" s="1098">
        <f t="shared" si="77"/>
        <v>0</v>
      </c>
      <c r="L193" s="1097">
        <v>0</v>
      </c>
      <c r="M193" s="1098">
        <f t="shared" si="78"/>
        <v>0</v>
      </c>
      <c r="N193" s="1097">
        <f t="shared" si="86"/>
        <v>1</v>
      </c>
      <c r="O193" s="1099">
        <f t="shared" si="80"/>
        <v>5.8823529411764705E-2</v>
      </c>
    </row>
    <row r="194" spans="2:15">
      <c r="B194" s="1423"/>
      <c r="C194" s="1426"/>
      <c r="D194" s="566" t="s">
        <v>154</v>
      </c>
      <c r="E194" s="1097">
        <v>9</v>
      </c>
      <c r="F194" s="1097">
        <v>0</v>
      </c>
      <c r="G194" s="1098">
        <f t="shared" si="87"/>
        <v>0</v>
      </c>
      <c r="H194" s="1097">
        <v>3</v>
      </c>
      <c r="I194" s="1098">
        <f t="shared" si="84"/>
        <v>0.33333333333333331</v>
      </c>
      <c r="J194" s="1097">
        <v>2</v>
      </c>
      <c r="K194" s="1098">
        <f t="shared" si="77"/>
        <v>0.22222222222222221</v>
      </c>
      <c r="L194" s="1097">
        <v>0</v>
      </c>
      <c r="M194" s="1098">
        <f t="shared" si="78"/>
        <v>0</v>
      </c>
      <c r="N194" s="1097">
        <f t="shared" si="86"/>
        <v>5</v>
      </c>
      <c r="O194" s="1099">
        <f t="shared" si="80"/>
        <v>0.55555555555555558</v>
      </c>
    </row>
    <row r="195" spans="2:15" ht="14.4" thickBot="1">
      <c r="B195" s="1423"/>
      <c r="C195" s="1427"/>
      <c r="D195" s="621" t="s">
        <v>42</v>
      </c>
      <c r="E195" s="1106">
        <f t="shared" ref="E195:F195" si="88">SUM(E191:E194)</f>
        <v>58</v>
      </c>
      <c r="F195" s="1106">
        <f t="shared" si="88"/>
        <v>0</v>
      </c>
      <c r="G195" s="1107">
        <f t="shared" si="87"/>
        <v>0</v>
      </c>
      <c r="H195" s="1106">
        <f>SUM(H191:H194)</f>
        <v>7</v>
      </c>
      <c r="I195" s="1107">
        <f t="shared" si="84"/>
        <v>0.1206896551724138</v>
      </c>
      <c r="J195" s="1106">
        <f>SUM(J191:J194)</f>
        <v>6</v>
      </c>
      <c r="K195" s="1107">
        <f t="shared" si="77"/>
        <v>0.10344827586206896</v>
      </c>
      <c r="L195" s="1106">
        <f>SUM(L191:L194)</f>
        <v>2</v>
      </c>
      <c r="M195" s="1107">
        <f t="shared" si="78"/>
        <v>3.4482758620689655E-2</v>
      </c>
      <c r="N195" s="1106">
        <f>SUM(N191:N194)</f>
        <v>15</v>
      </c>
      <c r="O195" s="1108">
        <f t="shared" si="80"/>
        <v>0.25862068965517243</v>
      </c>
    </row>
    <row r="196" spans="2:15">
      <c r="B196" s="1423"/>
      <c r="C196" s="1425" t="s">
        <v>4560</v>
      </c>
      <c r="D196" s="620" t="s">
        <v>151</v>
      </c>
      <c r="E196" s="1094">
        <v>25</v>
      </c>
      <c r="F196" s="1094">
        <v>0</v>
      </c>
      <c r="G196" s="1095">
        <f t="shared" si="87"/>
        <v>0</v>
      </c>
      <c r="H196" s="1094">
        <v>1</v>
      </c>
      <c r="I196" s="1095">
        <f t="shared" si="84"/>
        <v>0.04</v>
      </c>
      <c r="J196" s="1094">
        <v>2</v>
      </c>
      <c r="K196" s="1095">
        <f t="shared" si="77"/>
        <v>0.08</v>
      </c>
      <c r="L196" s="1094">
        <v>0</v>
      </c>
      <c r="M196" s="1095">
        <f t="shared" si="78"/>
        <v>0</v>
      </c>
      <c r="N196" s="1094">
        <f>F196+H196+J196+L196</f>
        <v>3</v>
      </c>
      <c r="O196" s="1096">
        <f t="shared" si="80"/>
        <v>0.12</v>
      </c>
    </row>
    <row r="197" spans="2:15">
      <c r="B197" s="1423"/>
      <c r="C197" s="1428"/>
      <c r="D197" s="1115"/>
      <c r="E197" s="1097">
        <v>20</v>
      </c>
      <c r="F197" s="1097">
        <v>0</v>
      </c>
      <c r="G197" s="1098">
        <f t="shared" si="87"/>
        <v>0</v>
      </c>
      <c r="H197" s="1097">
        <v>2</v>
      </c>
      <c r="I197" s="1098">
        <f t="shared" si="84"/>
        <v>0.1</v>
      </c>
      <c r="J197" s="1097">
        <v>1</v>
      </c>
      <c r="K197" s="1098">
        <f t="shared" si="77"/>
        <v>0.05</v>
      </c>
      <c r="L197" s="1097">
        <v>0</v>
      </c>
      <c r="M197" s="1098">
        <f t="shared" si="78"/>
        <v>0</v>
      </c>
      <c r="N197" s="1097">
        <f t="shared" ref="N197:N198" si="89">F197+H197+J197+L197</f>
        <v>3</v>
      </c>
      <c r="O197" s="1099">
        <f t="shared" si="80"/>
        <v>0.15</v>
      </c>
    </row>
    <row r="198" spans="2:15">
      <c r="B198" s="1423"/>
      <c r="C198" s="1426"/>
      <c r="D198" s="566" t="s">
        <v>152</v>
      </c>
      <c r="E198" s="1097">
        <v>20</v>
      </c>
      <c r="F198" s="1097">
        <v>1</v>
      </c>
      <c r="G198" s="1098">
        <f t="shared" si="87"/>
        <v>0.05</v>
      </c>
      <c r="H198" s="1097">
        <v>2</v>
      </c>
      <c r="I198" s="1098">
        <f t="shared" si="84"/>
        <v>0.1</v>
      </c>
      <c r="J198" s="1097">
        <v>1</v>
      </c>
      <c r="K198" s="1098">
        <f t="shared" si="77"/>
        <v>0.05</v>
      </c>
      <c r="L198" s="1097">
        <v>0</v>
      </c>
      <c r="M198" s="1098">
        <f t="shared" si="78"/>
        <v>0</v>
      </c>
      <c r="N198" s="1097">
        <f t="shared" si="89"/>
        <v>4</v>
      </c>
      <c r="O198" s="1099">
        <f t="shared" si="80"/>
        <v>0.2</v>
      </c>
    </row>
    <row r="199" spans="2:15" ht="14.4" thickBot="1">
      <c r="B199" s="1423"/>
      <c r="C199" s="1427"/>
      <c r="D199" s="621" t="s">
        <v>42</v>
      </c>
      <c r="E199" s="1100">
        <f>SUM(E196:E198)</f>
        <v>65</v>
      </c>
      <c r="F199" s="1100">
        <f>SUM(F196:F198)</f>
        <v>1</v>
      </c>
      <c r="G199" s="1101">
        <f t="shared" si="87"/>
        <v>1.5384615384615385E-2</v>
      </c>
      <c r="H199" s="1100">
        <f>SUM(H196:H198)</f>
        <v>5</v>
      </c>
      <c r="I199" s="1101">
        <f t="shared" si="84"/>
        <v>7.6923076923076927E-2</v>
      </c>
      <c r="J199" s="1100">
        <f>SUM(J196:J198)</f>
        <v>4</v>
      </c>
      <c r="K199" s="1101">
        <f t="shared" si="77"/>
        <v>6.1538461538461542E-2</v>
      </c>
      <c r="L199" s="1100">
        <f>SUM(L196:L198)</f>
        <v>0</v>
      </c>
      <c r="M199" s="1109">
        <f t="shared" si="78"/>
        <v>0</v>
      </c>
      <c r="N199" s="1100">
        <f>SUM(N196:N198)</f>
        <v>10</v>
      </c>
      <c r="O199" s="1102">
        <f t="shared" si="80"/>
        <v>0.15384615384615385</v>
      </c>
    </row>
    <row r="200" spans="2:15">
      <c r="B200" s="1423"/>
      <c r="C200" s="1429" t="s">
        <v>321</v>
      </c>
      <c r="D200" s="1430"/>
      <c r="E200" s="1110">
        <f t="shared" ref="E200:O200" si="90">E190+E195+E199</f>
        <v>158</v>
      </c>
      <c r="F200" s="1110">
        <f t="shared" si="90"/>
        <v>2</v>
      </c>
      <c r="G200" s="1111">
        <f t="shared" si="90"/>
        <v>4.3956043956043953E-2</v>
      </c>
      <c r="H200" s="1110">
        <f t="shared" si="90"/>
        <v>18</v>
      </c>
      <c r="I200" s="1111">
        <f t="shared" si="90"/>
        <v>0.36904130352406217</v>
      </c>
      <c r="J200" s="1110">
        <f t="shared" si="90"/>
        <v>15</v>
      </c>
      <c r="K200" s="1111">
        <f t="shared" si="90"/>
        <v>0.30784388025767334</v>
      </c>
      <c r="L200" s="1110">
        <f t="shared" si="90"/>
        <v>2</v>
      </c>
      <c r="M200" s="1111">
        <f t="shared" si="90"/>
        <v>3.4482758620689655E-2</v>
      </c>
      <c r="N200" s="1110">
        <f t="shared" si="90"/>
        <v>37</v>
      </c>
      <c r="O200" s="1111">
        <f t="shared" si="90"/>
        <v>0.7553239863584692</v>
      </c>
    </row>
    <row r="201" spans="2:15">
      <c r="B201" s="1423"/>
      <c r="C201" s="1421" t="s">
        <v>322</v>
      </c>
      <c r="D201" s="1346"/>
      <c r="E201" s="1112">
        <v>0</v>
      </c>
      <c r="F201" s="1112">
        <v>0</v>
      </c>
      <c r="G201" s="1113">
        <v>0</v>
      </c>
      <c r="H201" s="1112">
        <v>0</v>
      </c>
      <c r="I201" s="1113">
        <v>0</v>
      </c>
      <c r="J201" s="1112">
        <v>0</v>
      </c>
      <c r="K201" s="1113">
        <v>0</v>
      </c>
      <c r="L201" s="1112">
        <v>0</v>
      </c>
      <c r="M201" s="1113">
        <v>0</v>
      </c>
      <c r="N201" s="1112">
        <v>0</v>
      </c>
      <c r="O201" s="1113">
        <v>0</v>
      </c>
    </row>
    <row r="202" spans="2:15">
      <c r="B202" s="1424"/>
      <c r="C202" s="1431" t="s">
        <v>232</v>
      </c>
      <c r="D202" s="1346"/>
      <c r="E202" s="1114">
        <f>E200+E201</f>
        <v>158</v>
      </c>
      <c r="F202" s="1114">
        <f>SUM(F200,F201)</f>
        <v>2</v>
      </c>
      <c r="G202" s="1113">
        <f>F202/E202</f>
        <v>1.2658227848101266E-2</v>
      </c>
      <c r="H202" s="1114">
        <f>SUM(H200,H201)</f>
        <v>18</v>
      </c>
      <c r="I202" s="1113">
        <f>H202/E202</f>
        <v>0.11392405063291139</v>
      </c>
      <c r="J202" s="1114">
        <f>SUM(J200,J201)</f>
        <v>15</v>
      </c>
      <c r="K202" s="1113">
        <f>J202/E202</f>
        <v>9.49367088607595E-2</v>
      </c>
      <c r="L202" s="1114">
        <f>SUM(L200,L201)</f>
        <v>2</v>
      </c>
      <c r="M202" s="1113">
        <f>L202/E202</f>
        <v>1.2658227848101266E-2</v>
      </c>
      <c r="N202" s="1114">
        <f>SUM(N200,N201)</f>
        <v>37</v>
      </c>
      <c r="O202" s="1113">
        <f>N202/E202</f>
        <v>0.23417721518987342</v>
      </c>
    </row>
  </sheetData>
  <mergeCells count="72">
    <mergeCell ref="C184:D184"/>
    <mergeCell ref="C185:D185"/>
    <mergeCell ref="C172:C174"/>
    <mergeCell ref="C175:C177"/>
    <mergeCell ref="C178:C180"/>
    <mergeCell ref="B120:B182"/>
    <mergeCell ref="C120:C123"/>
    <mergeCell ref="C124:C128"/>
    <mergeCell ref="C129:C133"/>
    <mergeCell ref="C134:C138"/>
    <mergeCell ref="C139:C142"/>
    <mergeCell ref="C143:C147"/>
    <mergeCell ref="C148:C151"/>
    <mergeCell ref="C152:C156"/>
    <mergeCell ref="C157:C161"/>
    <mergeCell ref="C162:C165"/>
    <mergeCell ref="C166:C170"/>
    <mergeCell ref="C171:D171"/>
    <mergeCell ref="C181:C183"/>
    <mergeCell ref="C2:O2"/>
    <mergeCell ref="C5:C8"/>
    <mergeCell ref="C33:C35"/>
    <mergeCell ref="C30:C32"/>
    <mergeCell ref="C26:D26"/>
    <mergeCell ref="N3:O3"/>
    <mergeCell ref="J3:K3"/>
    <mergeCell ref="L3:M3"/>
    <mergeCell ref="F3:G3"/>
    <mergeCell ref="H3:I3"/>
    <mergeCell ref="C27:C29"/>
    <mergeCell ref="C47:C50"/>
    <mergeCell ref="C51:C54"/>
    <mergeCell ref="B3:B4"/>
    <mergeCell ref="C9:C13"/>
    <mergeCell ref="C3:C4"/>
    <mergeCell ref="C22:C25"/>
    <mergeCell ref="C14:C17"/>
    <mergeCell ref="B5:B42"/>
    <mergeCell ref="C36:C38"/>
    <mergeCell ref="C42:D42"/>
    <mergeCell ref="C41:D41"/>
    <mergeCell ref="C39:C40"/>
    <mergeCell ref="D3:D4"/>
    <mergeCell ref="C18:C21"/>
    <mergeCell ref="C67:C70"/>
    <mergeCell ref="C71:C74"/>
    <mergeCell ref="C75:C78"/>
    <mergeCell ref="C79:C82"/>
    <mergeCell ref="C83:C87"/>
    <mergeCell ref="B186:B202"/>
    <mergeCell ref="C186:C190"/>
    <mergeCell ref="C191:C195"/>
    <mergeCell ref="C196:C199"/>
    <mergeCell ref="C200:D200"/>
    <mergeCell ref="C201:D201"/>
    <mergeCell ref="C202:D202"/>
    <mergeCell ref="C115:C117"/>
    <mergeCell ref="B43:B119"/>
    <mergeCell ref="C43:C46"/>
    <mergeCell ref="C55:C58"/>
    <mergeCell ref="C59:C62"/>
    <mergeCell ref="C63:C66"/>
    <mergeCell ref="C93:C96"/>
    <mergeCell ref="C119:D119"/>
    <mergeCell ref="C103:C105"/>
    <mergeCell ref="C106:C108"/>
    <mergeCell ref="C109:C111"/>
    <mergeCell ref="C112:C114"/>
    <mergeCell ref="C88:C92"/>
    <mergeCell ref="C97:C101"/>
    <mergeCell ref="C102:D102"/>
    <mergeCell ref="C118:D118"/>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V246"/>
  <sheetViews>
    <sheetView topLeftCell="B40" zoomScale="80" zoomScaleNormal="80" workbookViewId="0">
      <selection activeCell="R50" sqref="R50"/>
    </sheetView>
  </sheetViews>
  <sheetFormatPr defaultColWidth="9.109375" defaultRowHeight="13.8"/>
  <cols>
    <col min="1" max="1" width="9.109375" style="1"/>
    <col min="2" max="2" width="20.6640625" style="1" customWidth="1"/>
    <col min="3" max="3" width="29.6640625" style="84" customWidth="1"/>
    <col min="4" max="9" width="9.109375" style="1"/>
    <col min="10" max="10" width="10.33203125" style="1" customWidth="1"/>
    <col min="11" max="17" width="9.109375" style="1"/>
    <col min="18" max="18" width="13.88671875" style="1" customWidth="1"/>
    <col min="19" max="16384" width="9.109375" style="1"/>
  </cols>
  <sheetData>
    <row r="3" spans="2:22" ht="41.25" customHeight="1">
      <c r="B3" s="1462" t="s">
        <v>5089</v>
      </c>
      <c r="C3" s="1462"/>
      <c r="D3" s="1462"/>
      <c r="E3" s="1462"/>
      <c r="F3" s="1462"/>
      <c r="G3" s="1462"/>
      <c r="H3" s="1462"/>
      <c r="I3" s="1462"/>
      <c r="J3" s="1462"/>
      <c r="K3" s="1462"/>
      <c r="L3" s="1462"/>
      <c r="M3" s="1462"/>
      <c r="N3" s="1462"/>
    </row>
    <row r="4" spans="2:22" ht="15" customHeight="1">
      <c r="B4" s="1465" t="s">
        <v>59</v>
      </c>
      <c r="C4" s="1466" t="s">
        <v>69</v>
      </c>
      <c r="D4" s="1461" t="s">
        <v>324</v>
      </c>
      <c r="E4" s="1461" t="s">
        <v>323</v>
      </c>
      <c r="F4" s="1461"/>
      <c r="G4" s="1461" t="s">
        <v>172</v>
      </c>
      <c r="H4" s="1461"/>
      <c r="I4" s="1461" t="s">
        <v>173</v>
      </c>
      <c r="J4" s="1461"/>
      <c r="K4" s="1461" t="s">
        <v>174</v>
      </c>
      <c r="L4" s="1461"/>
      <c r="M4" s="1461" t="s">
        <v>176</v>
      </c>
      <c r="N4" s="1461"/>
      <c r="Q4" s="6"/>
      <c r="R4" s="6" t="s">
        <v>3357</v>
      </c>
      <c r="S4" s="6" t="s">
        <v>3358</v>
      </c>
      <c r="T4" s="6" t="s">
        <v>3359</v>
      </c>
      <c r="U4" s="6" t="s">
        <v>3360</v>
      </c>
      <c r="V4" s="6" t="s">
        <v>3361</v>
      </c>
    </row>
    <row r="5" spans="2:22" ht="63.75" customHeight="1">
      <c r="B5" s="1465"/>
      <c r="C5" s="1466"/>
      <c r="D5" s="1461"/>
      <c r="E5" s="623" t="s">
        <v>175</v>
      </c>
      <c r="F5" s="623" t="s">
        <v>102</v>
      </c>
      <c r="G5" s="623" t="s">
        <v>175</v>
      </c>
      <c r="H5" s="623" t="s">
        <v>102</v>
      </c>
      <c r="I5" s="623" t="s">
        <v>175</v>
      </c>
      <c r="J5" s="623" t="s">
        <v>102</v>
      </c>
      <c r="K5" s="623" t="s">
        <v>175</v>
      </c>
      <c r="L5" s="623" t="s">
        <v>102</v>
      </c>
      <c r="M5" s="623" t="s">
        <v>175</v>
      </c>
      <c r="N5" s="623" t="s">
        <v>102</v>
      </c>
      <c r="Q5" s="305" t="s">
        <v>166</v>
      </c>
      <c r="R5" s="11">
        <v>0.23</v>
      </c>
      <c r="S5" s="11">
        <v>0.26</v>
      </c>
      <c r="T5" s="11">
        <v>0.52</v>
      </c>
      <c r="U5" s="11">
        <v>0.15</v>
      </c>
      <c r="V5" s="11">
        <v>7.0000000000000007E-2</v>
      </c>
    </row>
    <row r="6" spans="2:22" ht="30.75" customHeight="1">
      <c r="B6" s="1463" t="s">
        <v>71</v>
      </c>
      <c r="C6" s="624" t="s">
        <v>155</v>
      </c>
      <c r="D6" s="522">
        <v>12</v>
      </c>
      <c r="E6" s="1116">
        <f>SUM(G6,I6,K6,M6)</f>
        <v>4</v>
      </c>
      <c r="F6" s="1117">
        <f>E6/D6</f>
        <v>0.33333333333333331</v>
      </c>
      <c r="G6" s="1116">
        <v>3</v>
      </c>
      <c r="H6" s="1117">
        <f>G6/E6</f>
        <v>0.75</v>
      </c>
      <c r="I6" s="1116">
        <v>1</v>
      </c>
      <c r="J6" s="1117">
        <f>I6/E6</f>
        <v>0.25</v>
      </c>
      <c r="K6" s="1116"/>
      <c r="L6" s="1117">
        <f>K6/E6</f>
        <v>0</v>
      </c>
      <c r="M6" s="1116"/>
      <c r="N6" s="1117">
        <f>M6/E6</f>
        <v>0</v>
      </c>
      <c r="Q6" s="305" t="s">
        <v>220</v>
      </c>
      <c r="R6" s="11">
        <v>0.58420000000000005</v>
      </c>
      <c r="S6" s="11">
        <v>0.68710000000000004</v>
      </c>
      <c r="T6" s="11">
        <v>0.28220000000000001</v>
      </c>
      <c r="U6" s="11">
        <v>1.23E-2</v>
      </c>
      <c r="V6" s="11">
        <v>1.84E-2</v>
      </c>
    </row>
    <row r="7" spans="2:22" ht="30.75" customHeight="1">
      <c r="B7" s="1463"/>
      <c r="C7" s="624"/>
      <c r="D7" s="522">
        <v>12</v>
      </c>
      <c r="E7" s="1116">
        <f t="shared" ref="E7:E15" si="0">SUM(G7,I7,K7,M7)</f>
        <v>3</v>
      </c>
      <c r="F7" s="1117">
        <f t="shared" ref="F7:F17" si="1">E7/D7</f>
        <v>0.25</v>
      </c>
      <c r="G7" s="1116">
        <v>1</v>
      </c>
      <c r="H7" s="1117">
        <f t="shared" ref="H7:H10" si="2">G7/E7</f>
        <v>0.33333333333333331</v>
      </c>
      <c r="I7" s="1116">
        <v>1</v>
      </c>
      <c r="J7" s="1117">
        <f t="shared" ref="J7:J10" si="3">I7/E7</f>
        <v>0.33333333333333331</v>
      </c>
      <c r="K7" s="1116">
        <v>1</v>
      </c>
      <c r="L7" s="1117">
        <f t="shared" ref="L7:L10" si="4">K7/E7</f>
        <v>0.33333333333333331</v>
      </c>
      <c r="M7" s="1116"/>
      <c r="N7" s="1117">
        <f t="shared" ref="N7:N10" si="5">M7/E7</f>
        <v>0</v>
      </c>
      <c r="Q7" s="305" t="s">
        <v>4588</v>
      </c>
      <c r="R7" s="11">
        <v>0.64</v>
      </c>
      <c r="S7" s="11">
        <v>0.39</v>
      </c>
      <c r="T7" s="11">
        <v>0.61</v>
      </c>
      <c r="U7" s="11">
        <v>0</v>
      </c>
      <c r="V7" s="11">
        <v>0</v>
      </c>
    </row>
    <row r="8" spans="2:22" ht="23.25" customHeight="1">
      <c r="B8" s="1463"/>
      <c r="C8" s="624" t="s">
        <v>10</v>
      </c>
      <c r="D8" s="1118">
        <v>24</v>
      </c>
      <c r="E8" s="1116">
        <f t="shared" si="0"/>
        <v>4</v>
      </c>
      <c r="F8" s="1117">
        <f t="shared" si="1"/>
        <v>0.16666666666666666</v>
      </c>
      <c r="G8" s="1116"/>
      <c r="H8" s="1117">
        <f t="shared" si="2"/>
        <v>0</v>
      </c>
      <c r="I8" s="1116">
        <v>3</v>
      </c>
      <c r="J8" s="1117">
        <f t="shared" si="3"/>
        <v>0.75</v>
      </c>
      <c r="K8" s="1116">
        <v>1</v>
      </c>
      <c r="L8" s="1117">
        <f t="shared" si="4"/>
        <v>0.25</v>
      </c>
      <c r="M8" s="1116"/>
      <c r="N8" s="1117">
        <f t="shared" si="5"/>
        <v>0</v>
      </c>
      <c r="Q8" s="305" t="s">
        <v>167</v>
      </c>
      <c r="R8" s="11">
        <v>0.17599999999999999</v>
      </c>
      <c r="S8" s="11">
        <v>0.109</v>
      </c>
      <c r="T8" s="11">
        <v>0.78300000000000003</v>
      </c>
      <c r="U8" s="11" t="s">
        <v>5090</v>
      </c>
      <c r="V8" s="11">
        <v>0</v>
      </c>
    </row>
    <row r="9" spans="2:22" ht="32.25" customHeight="1">
      <c r="B9" s="1463"/>
      <c r="C9" s="624" t="s">
        <v>8</v>
      </c>
      <c r="D9" s="1118">
        <v>6</v>
      </c>
      <c r="E9" s="1116">
        <f t="shared" si="0"/>
        <v>1</v>
      </c>
      <c r="F9" s="1117">
        <f t="shared" si="1"/>
        <v>0.16666666666666666</v>
      </c>
      <c r="G9" s="1116"/>
      <c r="H9" s="1117">
        <f t="shared" si="2"/>
        <v>0</v>
      </c>
      <c r="I9" s="1116"/>
      <c r="J9" s="1117">
        <f t="shared" si="3"/>
        <v>0</v>
      </c>
      <c r="K9" s="1116">
        <v>1</v>
      </c>
      <c r="L9" s="1117">
        <f t="shared" si="4"/>
        <v>1</v>
      </c>
      <c r="M9" s="1116"/>
      <c r="N9" s="1117">
        <f t="shared" si="5"/>
        <v>0</v>
      </c>
      <c r="Q9" s="6" t="s">
        <v>3362</v>
      </c>
      <c r="R9" s="1149" t="s">
        <v>5091</v>
      </c>
      <c r="S9" s="1149">
        <v>0.36149999999999999</v>
      </c>
      <c r="T9" s="1149">
        <v>0.54879999999999995</v>
      </c>
      <c r="U9" s="1149" t="s">
        <v>5092</v>
      </c>
      <c r="V9" s="1149" t="s">
        <v>5093</v>
      </c>
    </row>
    <row r="10" spans="2:22">
      <c r="B10" s="1463"/>
      <c r="C10" s="624" t="s">
        <v>44</v>
      </c>
      <c r="D10" s="1118">
        <v>13</v>
      </c>
      <c r="E10" s="1116">
        <f t="shared" si="0"/>
        <v>1</v>
      </c>
      <c r="F10" s="1117">
        <f t="shared" si="1"/>
        <v>7.6923076923076927E-2</v>
      </c>
      <c r="G10" s="1116"/>
      <c r="H10" s="1117">
        <f t="shared" si="2"/>
        <v>0</v>
      </c>
      <c r="I10" s="1116"/>
      <c r="J10" s="1117">
        <f t="shared" si="3"/>
        <v>0</v>
      </c>
      <c r="K10" s="1116">
        <v>1</v>
      </c>
      <c r="L10" s="1117">
        <f t="shared" si="4"/>
        <v>1</v>
      </c>
      <c r="M10" s="1116"/>
      <c r="N10" s="1117">
        <f t="shared" si="5"/>
        <v>0</v>
      </c>
    </row>
    <row r="11" spans="2:22">
      <c r="B11" s="1463"/>
      <c r="C11" s="624" t="s">
        <v>4559</v>
      </c>
      <c r="D11" s="1119">
        <f>SUM(D6:D10)</f>
        <v>67</v>
      </c>
      <c r="E11" s="1119">
        <f>SUM(E6:E10)</f>
        <v>13</v>
      </c>
      <c r="F11" s="1120">
        <f>E11/D11</f>
        <v>0.19402985074626866</v>
      </c>
      <c r="G11" s="1119">
        <f t="shared" ref="G11:M11" si="6">SUM(G6:G10)</f>
        <v>4</v>
      </c>
      <c r="H11" s="1120">
        <f>G11/E11</f>
        <v>0.30769230769230771</v>
      </c>
      <c r="I11" s="1119">
        <f t="shared" si="6"/>
        <v>5</v>
      </c>
      <c r="J11" s="1120">
        <f>I11/E11</f>
        <v>0.38461538461538464</v>
      </c>
      <c r="K11" s="1119">
        <f t="shared" si="6"/>
        <v>4</v>
      </c>
      <c r="L11" s="1120">
        <f>K11/E11</f>
        <v>0.30769230769230771</v>
      </c>
      <c r="M11" s="1119">
        <f t="shared" si="6"/>
        <v>0</v>
      </c>
      <c r="N11" s="1120">
        <f>M11/E11</f>
        <v>0</v>
      </c>
    </row>
    <row r="12" spans="2:22">
      <c r="B12" s="1463"/>
      <c r="C12" s="625" t="s">
        <v>302</v>
      </c>
      <c r="D12" s="1116">
        <v>2</v>
      </c>
      <c r="E12" s="1116">
        <f t="shared" si="0"/>
        <v>1</v>
      </c>
      <c r="F12" s="1117">
        <f t="shared" si="1"/>
        <v>0.5</v>
      </c>
      <c r="G12" s="1116"/>
      <c r="H12" s="1117">
        <f>G12/E12</f>
        <v>0</v>
      </c>
      <c r="I12" s="1116">
        <v>1</v>
      </c>
      <c r="J12" s="1117">
        <f>I12/E12</f>
        <v>1</v>
      </c>
      <c r="K12" s="1116"/>
      <c r="L12" s="1117">
        <f>K12/E12</f>
        <v>0</v>
      </c>
      <c r="M12" s="1116"/>
      <c r="N12" s="1117">
        <f>M12/E12</f>
        <v>0</v>
      </c>
    </row>
    <row r="13" spans="2:22">
      <c r="B13" s="1463"/>
      <c r="C13" s="625"/>
      <c r="D13" s="1116">
        <v>4</v>
      </c>
      <c r="E13" s="1116">
        <f t="shared" si="0"/>
        <v>1</v>
      </c>
      <c r="F13" s="1117">
        <f t="shared" si="1"/>
        <v>0.25</v>
      </c>
      <c r="G13" s="1116"/>
      <c r="H13" s="1117">
        <f t="shared" ref="H13:H15" si="7">G13/E13</f>
        <v>0</v>
      </c>
      <c r="I13" s="1116"/>
      <c r="J13" s="1117">
        <f t="shared" ref="J13:J15" si="8">I13/E13</f>
        <v>0</v>
      </c>
      <c r="K13" s="1116"/>
      <c r="L13" s="1117">
        <f t="shared" ref="L13:L15" si="9">K13/E13</f>
        <v>0</v>
      </c>
      <c r="M13" s="1116">
        <v>1</v>
      </c>
      <c r="N13" s="1117">
        <f t="shared" ref="N13:N15" si="10">M13/E13</f>
        <v>1</v>
      </c>
    </row>
    <row r="14" spans="2:22" ht="27.6">
      <c r="B14" s="1463"/>
      <c r="C14" s="626" t="s">
        <v>296</v>
      </c>
      <c r="D14" s="1116">
        <v>1</v>
      </c>
      <c r="E14" s="1116">
        <f t="shared" si="0"/>
        <v>1</v>
      </c>
      <c r="F14" s="1117">
        <f t="shared" si="1"/>
        <v>1</v>
      </c>
      <c r="G14" s="1116"/>
      <c r="H14" s="1117">
        <f t="shared" si="7"/>
        <v>0</v>
      </c>
      <c r="I14" s="1116">
        <v>1</v>
      </c>
      <c r="J14" s="1117">
        <f t="shared" si="8"/>
        <v>1</v>
      </c>
      <c r="K14" s="1116"/>
      <c r="L14" s="1117">
        <f t="shared" si="9"/>
        <v>0</v>
      </c>
      <c r="M14" s="1116"/>
      <c r="N14" s="1117">
        <f t="shared" si="10"/>
        <v>0</v>
      </c>
    </row>
    <row r="15" spans="2:22">
      <c r="B15" s="1463"/>
      <c r="C15" s="626" t="s">
        <v>297</v>
      </c>
      <c r="D15" s="1116">
        <v>11</v>
      </c>
      <c r="E15" s="1116">
        <f t="shared" si="0"/>
        <v>2</v>
      </c>
      <c r="F15" s="1117">
        <f t="shared" si="1"/>
        <v>0.18181818181818182</v>
      </c>
      <c r="G15" s="1116">
        <v>1</v>
      </c>
      <c r="H15" s="1117">
        <f t="shared" si="7"/>
        <v>0.5</v>
      </c>
      <c r="I15" s="1116">
        <v>1</v>
      </c>
      <c r="J15" s="1117">
        <f t="shared" si="8"/>
        <v>0.5</v>
      </c>
      <c r="K15" s="1116"/>
      <c r="L15" s="1117">
        <f t="shared" si="9"/>
        <v>0</v>
      </c>
      <c r="M15" s="1116"/>
      <c r="N15" s="1117">
        <f t="shared" si="10"/>
        <v>0</v>
      </c>
    </row>
    <row r="16" spans="2:22" ht="27.6">
      <c r="B16" s="1463"/>
      <c r="C16" s="626" t="s">
        <v>917</v>
      </c>
      <c r="D16" s="1119">
        <f>SUM(D12:D15)</f>
        <v>18</v>
      </c>
      <c r="E16" s="1119">
        <f>SUM(E12:E15)</f>
        <v>5</v>
      </c>
      <c r="F16" s="1120">
        <f t="shared" si="1"/>
        <v>0.27777777777777779</v>
      </c>
      <c r="G16" s="1119">
        <f>SUM(G12:G15)</f>
        <v>1</v>
      </c>
      <c r="H16" s="1120">
        <f>G16/E16</f>
        <v>0.2</v>
      </c>
      <c r="I16" s="1119">
        <f>SUM(I12:I15)</f>
        <v>3</v>
      </c>
      <c r="J16" s="1120">
        <f>I16/E16</f>
        <v>0.6</v>
      </c>
      <c r="K16" s="1119">
        <f>SUM(K12:K15)</f>
        <v>0</v>
      </c>
      <c r="L16" s="1120">
        <f>K16/E16</f>
        <v>0</v>
      </c>
      <c r="M16" s="1119">
        <f>SUM(M12:M15)</f>
        <v>1</v>
      </c>
      <c r="N16" s="1120">
        <f>M16/E16</f>
        <v>0.2</v>
      </c>
    </row>
    <row r="17" spans="2:14">
      <c r="B17" s="1463"/>
      <c r="C17" s="626" t="s">
        <v>4450</v>
      </c>
      <c r="D17" s="1121">
        <f>D11+D16</f>
        <v>85</v>
      </c>
      <c r="E17" s="1121">
        <f t="shared" ref="E17" si="11">E11+E16</f>
        <v>18</v>
      </c>
      <c r="F17" s="1120">
        <f t="shared" si="1"/>
        <v>0.21176470588235294</v>
      </c>
      <c r="G17" s="1121">
        <f t="shared" ref="G17:M17" si="12">G11+G16</f>
        <v>5</v>
      </c>
      <c r="H17" s="1120">
        <f>G17/E17</f>
        <v>0.27777777777777779</v>
      </c>
      <c r="I17" s="1121">
        <f t="shared" si="12"/>
        <v>8</v>
      </c>
      <c r="J17" s="1120">
        <f>I17/E17</f>
        <v>0.44444444444444442</v>
      </c>
      <c r="K17" s="1121">
        <f t="shared" si="12"/>
        <v>4</v>
      </c>
      <c r="L17" s="1120">
        <f>K17/E17</f>
        <v>0.22222222222222221</v>
      </c>
      <c r="M17" s="1121">
        <f t="shared" si="12"/>
        <v>1</v>
      </c>
      <c r="N17" s="1120">
        <f>M17/E17</f>
        <v>5.5555555555555552E-2</v>
      </c>
    </row>
    <row r="18" spans="2:14">
      <c r="B18" s="1463"/>
      <c r="C18" s="627" t="s">
        <v>222</v>
      </c>
      <c r="D18" s="1119">
        <f>SUM(D14:D17)</f>
        <v>115</v>
      </c>
      <c r="E18" s="1119">
        <f>SUM(E14:E17)</f>
        <v>26</v>
      </c>
      <c r="F18" s="1120">
        <f t="shared" ref="F18:F40" si="13">E18/D18</f>
        <v>0.22608695652173913</v>
      </c>
      <c r="G18" s="1119">
        <f>SUM(G14:G17)</f>
        <v>7</v>
      </c>
      <c r="H18" s="1120">
        <f>G18/E18</f>
        <v>0.26923076923076922</v>
      </c>
      <c r="I18" s="1119">
        <f>SUM(I14:I17)</f>
        <v>13</v>
      </c>
      <c r="J18" s="1120">
        <f>I18/E18</f>
        <v>0.5</v>
      </c>
      <c r="K18" s="1119">
        <f>SUM(K14:K17)</f>
        <v>4</v>
      </c>
      <c r="L18" s="1120">
        <f>K18/E18</f>
        <v>0.15384615384615385</v>
      </c>
      <c r="M18" s="1119">
        <f>SUM(M14:M17)</f>
        <v>2</v>
      </c>
      <c r="N18" s="1120">
        <f>M18/E18</f>
        <v>7.6923076923076927E-2</v>
      </c>
    </row>
    <row r="19" spans="2:14" ht="15" customHeight="1">
      <c r="B19" s="1463"/>
      <c r="C19" s="628" t="s">
        <v>171</v>
      </c>
      <c r="D19" s="1121">
        <f>D12+D18</f>
        <v>117</v>
      </c>
      <c r="E19" s="1121">
        <f>E12+E18</f>
        <v>27</v>
      </c>
      <c r="F19" s="1120">
        <f t="shared" si="13"/>
        <v>0.23076923076923078</v>
      </c>
      <c r="G19" s="1121">
        <f>G12+G18</f>
        <v>7</v>
      </c>
      <c r="H19" s="1120">
        <f>G19/E19</f>
        <v>0.25925925925925924</v>
      </c>
      <c r="I19" s="1121">
        <f>I12+I18</f>
        <v>14</v>
      </c>
      <c r="J19" s="1120">
        <f>I19/E19</f>
        <v>0.51851851851851849</v>
      </c>
      <c r="K19" s="1121">
        <f>K12+K18</f>
        <v>4</v>
      </c>
      <c r="L19" s="1120">
        <f>K19/E19</f>
        <v>0.14814814814814814</v>
      </c>
      <c r="M19" s="1121">
        <f>M12+M18</f>
        <v>2</v>
      </c>
      <c r="N19" s="1120">
        <f>M19/E19</f>
        <v>7.407407407407407E-2</v>
      </c>
    </row>
    <row r="20" spans="2:14" ht="30.75" customHeight="1">
      <c r="B20" s="1464" t="s">
        <v>221</v>
      </c>
      <c r="C20" s="641" t="s">
        <v>13</v>
      </c>
      <c r="D20" s="1137">
        <v>20</v>
      </c>
      <c r="E20" s="1137">
        <v>11</v>
      </c>
      <c r="F20" s="1138">
        <f t="shared" si="13"/>
        <v>0.55000000000000004</v>
      </c>
      <c r="G20" s="1137">
        <v>10</v>
      </c>
      <c r="H20" s="1138">
        <f t="shared" ref="H20:H28" si="14">G20/E20</f>
        <v>0.90909090909090906</v>
      </c>
      <c r="I20" s="1137">
        <v>1</v>
      </c>
      <c r="J20" s="1138">
        <f t="shared" ref="J20:J40" si="15">I20/E20</f>
        <v>9.0909090909090912E-2</v>
      </c>
      <c r="K20" s="1137">
        <v>0</v>
      </c>
      <c r="L20" s="1138">
        <f t="shared" ref="L20:L40" si="16">K20/E20</f>
        <v>0</v>
      </c>
      <c r="M20" s="1137">
        <v>0</v>
      </c>
      <c r="N20" s="1138">
        <f t="shared" ref="N20:N40" si="17">M20/E20</f>
        <v>0</v>
      </c>
    </row>
    <row r="21" spans="2:14" ht="15" customHeight="1">
      <c r="B21" s="1464"/>
      <c r="C21" s="642" t="s">
        <v>11</v>
      </c>
      <c r="D21" s="1137">
        <v>12</v>
      </c>
      <c r="E21" s="1137">
        <v>7</v>
      </c>
      <c r="F21" s="1138">
        <f t="shared" si="13"/>
        <v>0.58333333333333337</v>
      </c>
      <c r="G21" s="1137">
        <v>5</v>
      </c>
      <c r="H21" s="1138">
        <f t="shared" si="14"/>
        <v>0.7142857142857143</v>
      </c>
      <c r="I21" s="1137">
        <v>2</v>
      </c>
      <c r="J21" s="1138">
        <f t="shared" si="15"/>
        <v>0.2857142857142857</v>
      </c>
      <c r="K21" s="1137">
        <v>0</v>
      </c>
      <c r="L21" s="1138">
        <f t="shared" si="16"/>
        <v>0</v>
      </c>
      <c r="M21" s="1137">
        <v>0</v>
      </c>
      <c r="N21" s="1138">
        <f t="shared" si="17"/>
        <v>0</v>
      </c>
    </row>
    <row r="22" spans="2:14" ht="30.75" customHeight="1">
      <c r="B22" s="1464"/>
      <c r="C22" s="642" t="s">
        <v>12</v>
      </c>
      <c r="D22" s="1137">
        <v>10</v>
      </c>
      <c r="E22" s="1137">
        <v>6</v>
      </c>
      <c r="F22" s="1138">
        <f t="shared" si="13"/>
        <v>0.6</v>
      </c>
      <c r="G22" s="1137">
        <v>4</v>
      </c>
      <c r="H22" s="1138">
        <f t="shared" si="14"/>
        <v>0.66666666666666663</v>
      </c>
      <c r="I22" s="1137">
        <v>2</v>
      </c>
      <c r="J22" s="1138">
        <f t="shared" si="15"/>
        <v>0.33333333333333331</v>
      </c>
      <c r="K22" s="1137">
        <v>0</v>
      </c>
      <c r="L22" s="1138">
        <f t="shared" si="16"/>
        <v>0</v>
      </c>
      <c r="M22" s="1137">
        <v>0</v>
      </c>
      <c r="N22" s="1138">
        <f t="shared" si="17"/>
        <v>0</v>
      </c>
    </row>
    <row r="23" spans="2:14">
      <c r="B23" s="1464"/>
      <c r="C23" s="641" t="s">
        <v>82</v>
      </c>
      <c r="D23" s="1137">
        <v>21</v>
      </c>
      <c r="E23" s="1137">
        <v>16</v>
      </c>
      <c r="F23" s="1138">
        <f t="shared" si="13"/>
        <v>0.76190476190476186</v>
      </c>
      <c r="G23" s="1137">
        <v>13</v>
      </c>
      <c r="H23" s="1138">
        <f t="shared" si="14"/>
        <v>0.8125</v>
      </c>
      <c r="I23" s="1137">
        <v>3</v>
      </c>
      <c r="J23" s="1138">
        <f t="shared" si="15"/>
        <v>0.1875</v>
      </c>
      <c r="K23" s="1137">
        <v>0</v>
      </c>
      <c r="L23" s="1138">
        <f t="shared" si="16"/>
        <v>0</v>
      </c>
      <c r="M23" s="1137">
        <v>0</v>
      </c>
      <c r="N23" s="1138">
        <f t="shared" si="17"/>
        <v>0</v>
      </c>
    </row>
    <row r="24" spans="2:14" ht="16.5" customHeight="1">
      <c r="B24" s="1464"/>
      <c r="C24" s="641" t="s">
        <v>140</v>
      </c>
      <c r="D24" s="1137">
        <v>24</v>
      </c>
      <c r="E24" s="1137">
        <v>11</v>
      </c>
      <c r="F24" s="1138">
        <f t="shared" si="13"/>
        <v>0.45833333333333331</v>
      </c>
      <c r="G24" s="1137">
        <v>9</v>
      </c>
      <c r="H24" s="1138">
        <f t="shared" si="14"/>
        <v>0.81818181818181823</v>
      </c>
      <c r="I24" s="1137">
        <v>1</v>
      </c>
      <c r="J24" s="1138">
        <f t="shared" si="15"/>
        <v>9.0909090909090912E-2</v>
      </c>
      <c r="K24" s="1137">
        <v>1</v>
      </c>
      <c r="L24" s="1138">
        <f t="shared" si="16"/>
        <v>9.0909090909090912E-2</v>
      </c>
      <c r="M24" s="1137">
        <v>0</v>
      </c>
      <c r="N24" s="1138">
        <f t="shared" si="17"/>
        <v>0</v>
      </c>
    </row>
    <row r="25" spans="2:14" ht="15.75" customHeight="1">
      <c r="B25" s="1464"/>
      <c r="C25" s="641" t="s">
        <v>72</v>
      </c>
      <c r="D25" s="1137">
        <v>21</v>
      </c>
      <c r="E25" s="1137">
        <v>12</v>
      </c>
      <c r="F25" s="1138">
        <f t="shared" si="13"/>
        <v>0.5714285714285714</v>
      </c>
      <c r="G25" s="1137">
        <v>6</v>
      </c>
      <c r="H25" s="1138">
        <f t="shared" si="14"/>
        <v>0.5</v>
      </c>
      <c r="I25" s="1137">
        <v>6</v>
      </c>
      <c r="J25" s="1138">
        <f t="shared" si="15"/>
        <v>0.5</v>
      </c>
      <c r="K25" s="1137">
        <v>0</v>
      </c>
      <c r="L25" s="1138">
        <f t="shared" si="16"/>
        <v>0</v>
      </c>
      <c r="M25" s="1137">
        <v>0</v>
      </c>
      <c r="N25" s="1138">
        <f t="shared" si="17"/>
        <v>0</v>
      </c>
    </row>
    <row r="26" spans="2:14" ht="15" customHeight="1">
      <c r="B26" s="1464"/>
      <c r="C26" s="641" t="s">
        <v>15</v>
      </c>
      <c r="D26" s="1139">
        <v>12</v>
      </c>
      <c r="E26" s="1139">
        <v>7</v>
      </c>
      <c r="F26" s="1138">
        <f t="shared" si="13"/>
        <v>0.58333333333333337</v>
      </c>
      <c r="G26" s="1137">
        <v>7</v>
      </c>
      <c r="H26" s="1138">
        <f t="shared" si="14"/>
        <v>1</v>
      </c>
      <c r="I26" s="1139">
        <v>0</v>
      </c>
      <c r="J26" s="1138">
        <f t="shared" si="15"/>
        <v>0</v>
      </c>
      <c r="K26" s="1139">
        <v>0</v>
      </c>
      <c r="L26" s="1138">
        <f t="shared" si="16"/>
        <v>0</v>
      </c>
      <c r="M26" s="1139">
        <v>0</v>
      </c>
      <c r="N26" s="1138">
        <f t="shared" si="17"/>
        <v>0</v>
      </c>
    </row>
    <row r="27" spans="2:14" ht="30.75" customHeight="1">
      <c r="B27" s="1464"/>
      <c r="C27" s="643" t="s">
        <v>190</v>
      </c>
      <c r="D27" s="1139">
        <v>11</v>
      </c>
      <c r="E27" s="1139">
        <v>8</v>
      </c>
      <c r="F27" s="1138">
        <f t="shared" si="13"/>
        <v>0.72727272727272729</v>
      </c>
      <c r="G27" s="1137">
        <v>3</v>
      </c>
      <c r="H27" s="1138">
        <f t="shared" si="14"/>
        <v>0.375</v>
      </c>
      <c r="I27" s="1139">
        <v>5</v>
      </c>
      <c r="J27" s="1138">
        <f t="shared" si="15"/>
        <v>0.625</v>
      </c>
      <c r="K27" s="1139">
        <v>0</v>
      </c>
      <c r="L27" s="1138">
        <f t="shared" si="16"/>
        <v>0</v>
      </c>
      <c r="M27" s="1139">
        <v>0</v>
      </c>
      <c r="N27" s="1138">
        <f t="shared" si="17"/>
        <v>0</v>
      </c>
    </row>
    <row r="28" spans="2:14" ht="30.75" customHeight="1">
      <c r="B28" s="1464"/>
      <c r="C28" s="641" t="s">
        <v>80</v>
      </c>
      <c r="D28" s="1139">
        <v>12</v>
      </c>
      <c r="E28" s="1139">
        <v>7</v>
      </c>
      <c r="F28" s="1138">
        <f t="shared" si="13"/>
        <v>0.58333333333333337</v>
      </c>
      <c r="G28" s="1137">
        <v>6</v>
      </c>
      <c r="H28" s="1138">
        <f t="shared" si="14"/>
        <v>0.8571428571428571</v>
      </c>
      <c r="I28" s="1139">
        <v>1</v>
      </c>
      <c r="J28" s="1138">
        <f t="shared" si="15"/>
        <v>0.14285714285714285</v>
      </c>
      <c r="K28" s="1139">
        <v>0</v>
      </c>
      <c r="L28" s="1138">
        <f t="shared" si="16"/>
        <v>0</v>
      </c>
      <c r="M28" s="1139">
        <v>0</v>
      </c>
      <c r="N28" s="1138">
        <f t="shared" si="17"/>
        <v>0</v>
      </c>
    </row>
    <row r="29" spans="2:14" ht="22.5" customHeight="1">
      <c r="B29" s="1464"/>
      <c r="C29" s="641" t="s">
        <v>81</v>
      </c>
      <c r="D29" s="1137">
        <v>12</v>
      </c>
      <c r="E29" s="1137">
        <v>5</v>
      </c>
      <c r="F29" s="1138">
        <f t="shared" si="13"/>
        <v>0.41666666666666669</v>
      </c>
      <c r="G29" s="1137">
        <v>4</v>
      </c>
      <c r="H29" s="1138">
        <v>0</v>
      </c>
      <c r="I29" s="1137">
        <v>1</v>
      </c>
      <c r="J29" s="1138">
        <f t="shared" si="15"/>
        <v>0.2</v>
      </c>
      <c r="K29" s="1137">
        <v>0</v>
      </c>
      <c r="L29" s="1138">
        <f t="shared" si="16"/>
        <v>0</v>
      </c>
      <c r="M29" s="1137">
        <v>0</v>
      </c>
      <c r="N29" s="1138">
        <f t="shared" si="17"/>
        <v>0</v>
      </c>
    </row>
    <row r="30" spans="2:14" ht="30" customHeight="1">
      <c r="B30" s="1464"/>
      <c r="C30" s="641" t="s">
        <v>16</v>
      </c>
      <c r="D30" s="1137">
        <v>17</v>
      </c>
      <c r="E30" s="1137">
        <v>11</v>
      </c>
      <c r="F30" s="1138">
        <f t="shared" si="13"/>
        <v>0.6470588235294118</v>
      </c>
      <c r="G30" s="1137">
        <v>10</v>
      </c>
      <c r="H30" s="1138">
        <f t="shared" ref="H30:H40" si="18">G30/E30</f>
        <v>0.90909090909090906</v>
      </c>
      <c r="I30" s="1137">
        <v>0</v>
      </c>
      <c r="J30" s="1138">
        <f t="shared" si="15"/>
        <v>0</v>
      </c>
      <c r="K30" s="1137">
        <v>0</v>
      </c>
      <c r="L30" s="1138">
        <f t="shared" si="16"/>
        <v>0</v>
      </c>
      <c r="M30" s="1137">
        <v>1</v>
      </c>
      <c r="N30" s="1138">
        <f t="shared" si="17"/>
        <v>9.0909090909090912E-2</v>
      </c>
    </row>
    <row r="31" spans="2:14">
      <c r="B31" s="1464"/>
      <c r="C31" s="641" t="s">
        <v>279</v>
      </c>
      <c r="D31" s="1137">
        <v>13</v>
      </c>
      <c r="E31" s="1137">
        <v>8</v>
      </c>
      <c r="F31" s="1138">
        <f t="shared" si="13"/>
        <v>0.61538461538461542</v>
      </c>
      <c r="G31" s="1137">
        <v>4</v>
      </c>
      <c r="H31" s="1138">
        <f t="shared" si="18"/>
        <v>0.5</v>
      </c>
      <c r="I31" s="1137">
        <v>3</v>
      </c>
      <c r="J31" s="1138">
        <f t="shared" si="15"/>
        <v>0.375</v>
      </c>
      <c r="K31" s="1137">
        <v>1</v>
      </c>
      <c r="L31" s="1138">
        <f t="shared" si="16"/>
        <v>0.125</v>
      </c>
      <c r="M31" s="1137">
        <v>0</v>
      </c>
      <c r="N31" s="1138">
        <f t="shared" si="17"/>
        <v>0</v>
      </c>
    </row>
    <row r="32" spans="2:14">
      <c r="B32" s="1464"/>
      <c r="C32" s="641" t="s">
        <v>300</v>
      </c>
      <c r="D32" s="1137">
        <v>7</v>
      </c>
      <c r="E32" s="1137">
        <v>3</v>
      </c>
      <c r="F32" s="1138">
        <f t="shared" si="13"/>
        <v>0.42857142857142855</v>
      </c>
      <c r="G32" s="1137">
        <v>2</v>
      </c>
      <c r="H32" s="1138">
        <f t="shared" si="18"/>
        <v>0.66666666666666663</v>
      </c>
      <c r="I32" s="1137">
        <v>1</v>
      </c>
      <c r="J32" s="1138">
        <f t="shared" si="15"/>
        <v>0.33333333333333331</v>
      </c>
      <c r="K32" s="1137">
        <v>0</v>
      </c>
      <c r="L32" s="1138">
        <f t="shared" si="16"/>
        <v>0</v>
      </c>
      <c r="M32" s="1137">
        <v>0</v>
      </c>
      <c r="N32" s="1138">
        <f t="shared" si="17"/>
        <v>0</v>
      </c>
    </row>
    <row r="33" spans="2:14">
      <c r="B33" s="1464"/>
      <c r="C33" s="644" t="s">
        <v>302</v>
      </c>
      <c r="D33" s="1140">
        <f t="shared" ref="D33:E33" si="19">SUM(D20:D32)</f>
        <v>192</v>
      </c>
      <c r="E33" s="1140">
        <f t="shared" si="19"/>
        <v>112</v>
      </c>
      <c r="F33" s="1141">
        <f t="shared" si="13"/>
        <v>0.58333333333333337</v>
      </c>
      <c r="G33" s="1140">
        <f>SUM(G20:G32)</f>
        <v>83</v>
      </c>
      <c r="H33" s="1141">
        <f t="shared" si="18"/>
        <v>0.7410714285714286</v>
      </c>
      <c r="I33" s="1140">
        <f>SUM(I20:I32)</f>
        <v>26</v>
      </c>
      <c r="J33" s="1141">
        <f t="shared" si="15"/>
        <v>0.23214285714285715</v>
      </c>
      <c r="K33" s="1140">
        <f>SUM(K20:K32)</f>
        <v>2</v>
      </c>
      <c r="L33" s="1141">
        <f t="shared" si="16"/>
        <v>1.7857142857142856E-2</v>
      </c>
      <c r="M33" s="1140">
        <f>SUM(M19:M32)</f>
        <v>3</v>
      </c>
      <c r="N33" s="1141">
        <f t="shared" si="17"/>
        <v>2.6785714285714284E-2</v>
      </c>
    </row>
    <row r="34" spans="2:14">
      <c r="B34" s="1464"/>
      <c r="C34" s="645" t="s">
        <v>26</v>
      </c>
      <c r="D34" s="1137">
        <v>15</v>
      </c>
      <c r="E34" s="1137">
        <v>12</v>
      </c>
      <c r="F34" s="1138">
        <f t="shared" si="13"/>
        <v>0.8</v>
      </c>
      <c r="G34" s="1137">
        <v>4</v>
      </c>
      <c r="H34" s="1138">
        <f t="shared" si="18"/>
        <v>0.33333333333333331</v>
      </c>
      <c r="I34" s="1137">
        <v>8</v>
      </c>
      <c r="J34" s="1138">
        <f t="shared" si="15"/>
        <v>0.66666666666666663</v>
      </c>
      <c r="K34" s="1137">
        <v>0</v>
      </c>
      <c r="L34" s="1138">
        <f t="shared" si="16"/>
        <v>0</v>
      </c>
      <c r="M34" s="1137">
        <v>0</v>
      </c>
      <c r="N34" s="1138">
        <f t="shared" si="17"/>
        <v>0</v>
      </c>
    </row>
    <row r="35" spans="2:14">
      <c r="B35" s="1464"/>
      <c r="C35" s="645" t="s">
        <v>298</v>
      </c>
      <c r="D35" s="1137">
        <v>14</v>
      </c>
      <c r="E35" s="1137">
        <v>10</v>
      </c>
      <c r="F35" s="1138">
        <f t="shared" si="13"/>
        <v>0.7142857142857143</v>
      </c>
      <c r="G35" s="1137">
        <v>9</v>
      </c>
      <c r="H35" s="1138">
        <f t="shared" si="18"/>
        <v>0.9</v>
      </c>
      <c r="I35" s="1137">
        <v>0</v>
      </c>
      <c r="J35" s="1138">
        <f t="shared" si="15"/>
        <v>0</v>
      </c>
      <c r="K35" s="1137">
        <v>0</v>
      </c>
      <c r="L35" s="1138">
        <f t="shared" si="16"/>
        <v>0</v>
      </c>
      <c r="M35" s="1137">
        <v>1</v>
      </c>
      <c r="N35" s="1138">
        <f t="shared" si="17"/>
        <v>0.1</v>
      </c>
    </row>
    <row r="36" spans="2:14">
      <c r="B36" s="1464"/>
      <c r="C36" s="645" t="s">
        <v>299</v>
      </c>
      <c r="D36" s="1137">
        <v>19</v>
      </c>
      <c r="E36" s="1137">
        <v>11</v>
      </c>
      <c r="F36" s="1138">
        <f t="shared" si="13"/>
        <v>0.57894736842105265</v>
      </c>
      <c r="G36" s="1137">
        <v>8</v>
      </c>
      <c r="H36" s="1138">
        <f t="shared" si="18"/>
        <v>0.72727272727272729</v>
      </c>
      <c r="I36" s="1137">
        <v>3</v>
      </c>
      <c r="J36" s="1138">
        <f t="shared" si="15"/>
        <v>0.27272727272727271</v>
      </c>
      <c r="K36" s="1137">
        <v>0</v>
      </c>
      <c r="L36" s="1138">
        <f t="shared" si="16"/>
        <v>0</v>
      </c>
      <c r="M36" s="1137">
        <v>0</v>
      </c>
      <c r="N36" s="1138">
        <f t="shared" si="17"/>
        <v>0</v>
      </c>
    </row>
    <row r="37" spans="2:14">
      <c r="B37" s="1464"/>
      <c r="C37" s="645" t="s">
        <v>229</v>
      </c>
      <c r="D37" s="1137">
        <v>13</v>
      </c>
      <c r="E37" s="1137">
        <v>6</v>
      </c>
      <c r="F37" s="1138">
        <f t="shared" si="13"/>
        <v>0.46153846153846156</v>
      </c>
      <c r="G37" s="1137">
        <v>2</v>
      </c>
      <c r="H37" s="1138">
        <f t="shared" si="18"/>
        <v>0.33333333333333331</v>
      </c>
      <c r="I37" s="1137">
        <v>4</v>
      </c>
      <c r="J37" s="1138">
        <f t="shared" si="15"/>
        <v>0.66666666666666663</v>
      </c>
      <c r="K37" s="1137">
        <v>0</v>
      </c>
      <c r="L37" s="1138">
        <f t="shared" si="16"/>
        <v>0</v>
      </c>
      <c r="M37" s="1137">
        <v>0</v>
      </c>
      <c r="N37" s="1138">
        <f t="shared" si="17"/>
        <v>0</v>
      </c>
    </row>
    <row r="38" spans="2:14">
      <c r="B38" s="1464"/>
      <c r="C38" s="645" t="s">
        <v>138</v>
      </c>
      <c r="D38" s="1137">
        <v>26</v>
      </c>
      <c r="E38" s="1137">
        <v>12</v>
      </c>
      <c r="F38" s="1138">
        <f t="shared" si="13"/>
        <v>0.46153846153846156</v>
      </c>
      <c r="G38" s="1137">
        <v>6</v>
      </c>
      <c r="H38" s="1138">
        <f t="shared" si="18"/>
        <v>0.5</v>
      </c>
      <c r="I38" s="1137">
        <v>5</v>
      </c>
      <c r="J38" s="1138">
        <f t="shared" si="15"/>
        <v>0.41666666666666669</v>
      </c>
      <c r="K38" s="1137">
        <v>0</v>
      </c>
      <c r="L38" s="1138">
        <f t="shared" si="16"/>
        <v>0</v>
      </c>
      <c r="M38" s="1137">
        <v>1</v>
      </c>
      <c r="N38" s="1138">
        <f t="shared" si="17"/>
        <v>8.3333333333333329E-2</v>
      </c>
    </row>
    <row r="39" spans="2:14">
      <c r="B39" s="1464"/>
      <c r="C39" s="646" t="s">
        <v>222</v>
      </c>
      <c r="D39" s="1140">
        <f t="shared" ref="D39:E39" si="20">SUM(D34:D38)</f>
        <v>87</v>
      </c>
      <c r="E39" s="1140">
        <f t="shared" si="20"/>
        <v>51</v>
      </c>
      <c r="F39" s="1141">
        <f t="shared" si="13"/>
        <v>0.58620689655172409</v>
      </c>
      <c r="G39" s="1140">
        <f>SUM(G34:G38)</f>
        <v>29</v>
      </c>
      <c r="H39" s="1141">
        <f t="shared" si="18"/>
        <v>0.56862745098039214</v>
      </c>
      <c r="I39" s="1140">
        <f>SUM(I34:I38)</f>
        <v>20</v>
      </c>
      <c r="J39" s="1141">
        <f t="shared" si="15"/>
        <v>0.39215686274509803</v>
      </c>
      <c r="K39" s="1140">
        <f>SUM(K34:K38)</f>
        <v>0</v>
      </c>
      <c r="L39" s="1141">
        <f t="shared" si="16"/>
        <v>0</v>
      </c>
      <c r="M39" s="1140">
        <f>SUM(M34:M38)</f>
        <v>2</v>
      </c>
      <c r="N39" s="1141">
        <f t="shared" si="17"/>
        <v>3.9215686274509803E-2</v>
      </c>
    </row>
    <row r="40" spans="2:14">
      <c r="B40" s="1464"/>
      <c r="C40" s="622" t="s">
        <v>171</v>
      </c>
      <c r="D40" s="1142">
        <f t="shared" ref="D40:E40" si="21">D33+D39</f>
        <v>279</v>
      </c>
      <c r="E40" s="1142">
        <f t="shared" si="21"/>
        <v>163</v>
      </c>
      <c r="F40" s="1141">
        <f t="shared" si="13"/>
        <v>0.58422939068100355</v>
      </c>
      <c r="G40" s="1142">
        <f>G33+G39</f>
        <v>112</v>
      </c>
      <c r="H40" s="1141">
        <f t="shared" si="18"/>
        <v>0.68711656441717794</v>
      </c>
      <c r="I40" s="1142">
        <f>I33+I39</f>
        <v>46</v>
      </c>
      <c r="J40" s="1141">
        <f t="shared" si="15"/>
        <v>0.2822085889570552</v>
      </c>
      <c r="K40" s="1142">
        <f>K33+K39</f>
        <v>2</v>
      </c>
      <c r="L40" s="1141">
        <f t="shared" si="16"/>
        <v>1.2269938650306749E-2</v>
      </c>
      <c r="M40" s="1142">
        <f>M33+M39</f>
        <v>5</v>
      </c>
      <c r="N40" s="1141">
        <f t="shared" si="17"/>
        <v>3.0674846625766871E-2</v>
      </c>
    </row>
    <row r="41" spans="2:14">
      <c r="B41" s="1467" t="s">
        <v>307</v>
      </c>
      <c r="C41" s="629" t="s">
        <v>280</v>
      </c>
      <c r="D41" s="1126">
        <v>34</v>
      </c>
      <c r="E41" s="1126">
        <v>7</v>
      </c>
      <c r="F41" s="1126">
        <f t="shared" ref="F41:F58" si="22">E41/D41*100</f>
        <v>20.588235294117645</v>
      </c>
      <c r="G41" s="1126">
        <v>2</v>
      </c>
      <c r="H41" s="1126">
        <f t="shared" ref="H41:H58" si="23">G41/E41*100</f>
        <v>28.571428571428569</v>
      </c>
      <c r="I41" s="1126">
        <v>5</v>
      </c>
      <c r="J41" s="1126">
        <f t="shared" ref="J41:J58" si="24">I41/E41*100</f>
        <v>71.428571428571431</v>
      </c>
      <c r="K41" s="1126">
        <v>0</v>
      </c>
      <c r="L41" s="1126">
        <f t="shared" ref="L41:L58" si="25">K41/E41*100</f>
        <v>0</v>
      </c>
      <c r="M41" s="1126">
        <v>0</v>
      </c>
      <c r="N41" s="1126">
        <f t="shared" ref="N41:N58" si="26">M41/E41*100</f>
        <v>0</v>
      </c>
    </row>
    <row r="42" spans="2:14">
      <c r="B42" s="1467"/>
      <c r="C42" s="629" t="s">
        <v>73</v>
      </c>
      <c r="D42" s="169">
        <v>17</v>
      </c>
      <c r="E42" s="1126">
        <v>11</v>
      </c>
      <c r="F42" s="1126">
        <f t="shared" si="22"/>
        <v>64.705882352941174</v>
      </c>
      <c r="G42" s="1126">
        <v>1</v>
      </c>
      <c r="H42" s="1126">
        <f t="shared" si="23"/>
        <v>9.0909090909090917</v>
      </c>
      <c r="I42" s="1126">
        <v>8</v>
      </c>
      <c r="J42" s="1126">
        <f t="shared" si="24"/>
        <v>72.727272727272734</v>
      </c>
      <c r="K42" s="1126">
        <v>2</v>
      </c>
      <c r="L42" s="1126">
        <f t="shared" si="25"/>
        <v>18.181818181818183</v>
      </c>
      <c r="M42" s="1126">
        <v>0</v>
      </c>
      <c r="N42" s="1126">
        <f t="shared" si="26"/>
        <v>0</v>
      </c>
    </row>
    <row r="43" spans="2:14" ht="15" customHeight="1">
      <c r="B43" s="1467"/>
      <c r="C43" s="629" t="s">
        <v>20</v>
      </c>
      <c r="D43" s="169">
        <v>27</v>
      </c>
      <c r="E43" s="1126">
        <v>12</v>
      </c>
      <c r="F43" s="1126">
        <f t="shared" si="22"/>
        <v>44.444444444444443</v>
      </c>
      <c r="G43" s="1126">
        <v>2</v>
      </c>
      <c r="H43" s="1126">
        <f t="shared" si="23"/>
        <v>16.666666666666664</v>
      </c>
      <c r="I43" s="1126">
        <v>8</v>
      </c>
      <c r="J43" s="1126">
        <f t="shared" si="24"/>
        <v>66.666666666666657</v>
      </c>
      <c r="K43" s="1126">
        <v>2</v>
      </c>
      <c r="L43" s="1126">
        <f t="shared" si="25"/>
        <v>16.666666666666664</v>
      </c>
      <c r="M43" s="1126">
        <v>0</v>
      </c>
      <c r="N43" s="1126">
        <f t="shared" si="26"/>
        <v>0</v>
      </c>
    </row>
    <row r="44" spans="2:14" ht="27.6">
      <c r="B44" s="1467"/>
      <c r="C44" s="629" t="s">
        <v>281</v>
      </c>
      <c r="D44" s="169">
        <v>18</v>
      </c>
      <c r="E44" s="1126">
        <v>7</v>
      </c>
      <c r="F44" s="1126">
        <f t="shared" si="22"/>
        <v>38.888888888888893</v>
      </c>
      <c r="G44" s="1126">
        <v>1</v>
      </c>
      <c r="H44" s="1126">
        <f t="shared" si="23"/>
        <v>14.285714285714285</v>
      </c>
      <c r="I44" s="1126">
        <v>6</v>
      </c>
      <c r="J44" s="1126">
        <f t="shared" si="24"/>
        <v>85.714285714285708</v>
      </c>
      <c r="K44" s="1126">
        <v>0</v>
      </c>
      <c r="L44" s="1126">
        <f t="shared" si="25"/>
        <v>0</v>
      </c>
      <c r="M44" s="1126">
        <v>0</v>
      </c>
      <c r="N44" s="1126">
        <f t="shared" si="26"/>
        <v>0</v>
      </c>
    </row>
    <row r="45" spans="2:14">
      <c r="B45" s="1467"/>
      <c r="C45" s="629" t="s">
        <v>75</v>
      </c>
      <c r="D45" s="169">
        <v>23</v>
      </c>
      <c r="E45" s="1126">
        <v>9</v>
      </c>
      <c r="F45" s="1126">
        <f t="shared" si="22"/>
        <v>39.130434782608695</v>
      </c>
      <c r="G45" s="1126">
        <v>1</v>
      </c>
      <c r="H45" s="1126">
        <f t="shared" si="23"/>
        <v>11.111111111111111</v>
      </c>
      <c r="I45" s="1126">
        <v>6</v>
      </c>
      <c r="J45" s="1126">
        <f t="shared" si="24"/>
        <v>66.666666666666657</v>
      </c>
      <c r="K45" s="1126">
        <v>2</v>
      </c>
      <c r="L45" s="1126">
        <f t="shared" si="25"/>
        <v>22.222222222222221</v>
      </c>
      <c r="M45" s="1126">
        <v>0</v>
      </c>
      <c r="N45" s="1126">
        <f t="shared" si="26"/>
        <v>0</v>
      </c>
    </row>
    <row r="46" spans="2:14">
      <c r="B46" s="1467"/>
      <c r="C46" s="629" t="s">
        <v>52</v>
      </c>
      <c r="D46" s="169">
        <v>13</v>
      </c>
      <c r="E46" s="1126">
        <v>7</v>
      </c>
      <c r="F46" s="1126">
        <f t="shared" si="22"/>
        <v>53.846153846153847</v>
      </c>
      <c r="G46" s="1126">
        <v>1</v>
      </c>
      <c r="H46" s="1126">
        <f t="shared" si="23"/>
        <v>14.285714285714285</v>
      </c>
      <c r="I46" s="1126">
        <v>6</v>
      </c>
      <c r="J46" s="1126">
        <f t="shared" si="24"/>
        <v>85.714285714285708</v>
      </c>
      <c r="K46" s="1126">
        <v>0</v>
      </c>
      <c r="L46" s="1126">
        <f t="shared" si="25"/>
        <v>0</v>
      </c>
      <c r="M46" s="1126">
        <v>0</v>
      </c>
      <c r="N46" s="1126">
        <f t="shared" si="26"/>
        <v>0</v>
      </c>
    </row>
    <row r="47" spans="2:14" ht="15" customHeight="1">
      <c r="B47" s="1467"/>
      <c r="C47" s="629" t="s">
        <v>77</v>
      </c>
      <c r="D47" s="169">
        <v>24</v>
      </c>
      <c r="E47" s="1126">
        <v>10</v>
      </c>
      <c r="F47" s="1126">
        <f t="shared" si="22"/>
        <v>41.666666666666671</v>
      </c>
      <c r="G47" s="1126">
        <v>2</v>
      </c>
      <c r="H47" s="1126">
        <f t="shared" si="23"/>
        <v>20</v>
      </c>
      <c r="I47" s="1126">
        <v>8</v>
      </c>
      <c r="J47" s="1126">
        <f t="shared" si="24"/>
        <v>80</v>
      </c>
      <c r="K47" s="1126">
        <v>0</v>
      </c>
      <c r="L47" s="1126">
        <f t="shared" si="25"/>
        <v>0</v>
      </c>
      <c r="M47" s="1126">
        <v>0</v>
      </c>
      <c r="N47" s="1126">
        <f t="shared" si="26"/>
        <v>0</v>
      </c>
    </row>
    <row r="48" spans="2:14" ht="27.6">
      <c r="B48" s="1467"/>
      <c r="C48" s="629" t="s">
        <v>24</v>
      </c>
      <c r="D48" s="169">
        <v>2</v>
      </c>
      <c r="E48" s="1126">
        <v>2</v>
      </c>
      <c r="F48" s="1126">
        <f t="shared" si="22"/>
        <v>100</v>
      </c>
      <c r="G48" s="1126">
        <v>0</v>
      </c>
      <c r="H48" s="1126">
        <f t="shared" si="23"/>
        <v>0</v>
      </c>
      <c r="I48" s="1126">
        <v>1</v>
      </c>
      <c r="J48" s="1126">
        <f t="shared" si="24"/>
        <v>50</v>
      </c>
      <c r="K48" s="1126">
        <v>1</v>
      </c>
      <c r="L48" s="1126">
        <f t="shared" si="25"/>
        <v>50</v>
      </c>
      <c r="M48" s="1126">
        <v>0</v>
      </c>
      <c r="N48" s="1126">
        <f t="shared" si="26"/>
        <v>0</v>
      </c>
    </row>
    <row r="49" spans="2:14" ht="27.6">
      <c r="B49" s="1467"/>
      <c r="C49" s="629" t="s">
        <v>282</v>
      </c>
      <c r="D49" s="169">
        <v>8</v>
      </c>
      <c r="E49" s="1126">
        <v>7</v>
      </c>
      <c r="F49" s="1126">
        <f t="shared" si="22"/>
        <v>87.5</v>
      </c>
      <c r="G49" s="1126">
        <v>2</v>
      </c>
      <c r="H49" s="1126">
        <f t="shared" si="23"/>
        <v>28.571428571428569</v>
      </c>
      <c r="I49" s="1126">
        <v>5</v>
      </c>
      <c r="J49" s="1126">
        <f t="shared" si="24"/>
        <v>71.428571428571431</v>
      </c>
      <c r="K49" s="1126">
        <v>0</v>
      </c>
      <c r="L49" s="1126">
        <f t="shared" si="25"/>
        <v>0</v>
      </c>
      <c r="M49" s="1126">
        <v>0</v>
      </c>
      <c r="N49" s="1126">
        <f t="shared" si="26"/>
        <v>0</v>
      </c>
    </row>
    <row r="50" spans="2:14" ht="27.6">
      <c r="B50" s="1467"/>
      <c r="C50" s="629" t="s">
        <v>76</v>
      </c>
      <c r="D50" s="169">
        <v>20</v>
      </c>
      <c r="E50" s="1126">
        <v>6</v>
      </c>
      <c r="F50" s="1126">
        <f t="shared" si="22"/>
        <v>30</v>
      </c>
      <c r="G50" s="1126">
        <v>0</v>
      </c>
      <c r="H50" s="1126">
        <f t="shared" si="23"/>
        <v>0</v>
      </c>
      <c r="I50" s="1126">
        <v>5</v>
      </c>
      <c r="J50" s="1126">
        <f t="shared" si="24"/>
        <v>83.333333333333343</v>
      </c>
      <c r="K50" s="1126">
        <v>1</v>
      </c>
      <c r="L50" s="1126">
        <f t="shared" si="25"/>
        <v>16.666666666666664</v>
      </c>
      <c r="M50" s="1126">
        <v>0</v>
      </c>
      <c r="N50" s="1126">
        <f t="shared" si="26"/>
        <v>0</v>
      </c>
    </row>
    <row r="51" spans="2:14">
      <c r="B51" s="1467"/>
      <c r="C51" s="629" t="s">
        <v>28</v>
      </c>
      <c r="D51" s="169">
        <v>29</v>
      </c>
      <c r="E51" s="1126">
        <v>9</v>
      </c>
      <c r="F51" s="1126">
        <f t="shared" si="22"/>
        <v>31.03448275862069</v>
      </c>
      <c r="G51" s="1126">
        <v>1</v>
      </c>
      <c r="H51" s="1126">
        <f t="shared" si="23"/>
        <v>11.111111111111111</v>
      </c>
      <c r="I51" s="1126">
        <v>7</v>
      </c>
      <c r="J51" s="1126">
        <f t="shared" si="24"/>
        <v>77.777777777777786</v>
      </c>
      <c r="K51" s="1126">
        <v>1</v>
      </c>
      <c r="L51" s="1126">
        <f t="shared" si="25"/>
        <v>11.111111111111111</v>
      </c>
      <c r="M51" s="1126">
        <v>0</v>
      </c>
      <c r="N51" s="1126">
        <f t="shared" si="26"/>
        <v>0</v>
      </c>
    </row>
    <row r="52" spans="2:14">
      <c r="B52" s="1467"/>
      <c r="C52" s="630" t="s">
        <v>302</v>
      </c>
      <c r="D52" s="1127">
        <f>SUM(D41:D51)</f>
        <v>215</v>
      </c>
      <c r="E52" s="1127">
        <f>SUM(E41:E51)</f>
        <v>87</v>
      </c>
      <c r="F52" s="1128">
        <f>E52/D52</f>
        <v>0.40465116279069768</v>
      </c>
      <c r="G52" s="998">
        <f>SUM(G41:G51)</f>
        <v>13</v>
      </c>
      <c r="H52" s="1128">
        <f>G52/E52</f>
        <v>0.14942528735632185</v>
      </c>
      <c r="I52" s="998">
        <f>SUM(I41:I51)</f>
        <v>65</v>
      </c>
      <c r="J52" s="1128">
        <f>I52/E52</f>
        <v>0.74712643678160917</v>
      </c>
      <c r="K52" s="998">
        <f>SUM(K41:K51)</f>
        <v>9</v>
      </c>
      <c r="L52" s="1128">
        <f>K52/E52</f>
        <v>0.10344827586206896</v>
      </c>
      <c r="M52" s="998">
        <f>SUM(M41:M51)</f>
        <v>0</v>
      </c>
      <c r="N52" s="1128">
        <f>M52/E52</f>
        <v>0</v>
      </c>
    </row>
    <row r="53" spans="2:14" ht="30" customHeight="1">
      <c r="B53" s="1467"/>
      <c r="C53" s="631" t="s">
        <v>33</v>
      </c>
      <c r="D53" s="169">
        <v>24</v>
      </c>
      <c r="E53" s="1126">
        <v>15</v>
      </c>
      <c r="F53" s="1126">
        <f t="shared" si="22"/>
        <v>62.5</v>
      </c>
      <c r="G53" s="1126">
        <v>2</v>
      </c>
      <c r="H53" s="1126">
        <f t="shared" si="23"/>
        <v>13.333333333333334</v>
      </c>
      <c r="I53" s="1126">
        <v>12</v>
      </c>
      <c r="J53" s="1126">
        <f t="shared" si="24"/>
        <v>80</v>
      </c>
      <c r="K53" s="1126">
        <v>1</v>
      </c>
      <c r="L53" s="1126">
        <f t="shared" si="25"/>
        <v>6.666666666666667</v>
      </c>
      <c r="M53" s="1126">
        <v>0</v>
      </c>
      <c r="N53" s="1126">
        <f t="shared" si="26"/>
        <v>0</v>
      </c>
    </row>
    <row r="54" spans="2:14">
      <c r="B54" s="1467"/>
      <c r="C54" s="631" t="s">
        <v>78</v>
      </c>
      <c r="D54" s="169">
        <v>8</v>
      </c>
      <c r="E54" s="1126">
        <v>1</v>
      </c>
      <c r="F54" s="1126">
        <f t="shared" si="22"/>
        <v>12.5</v>
      </c>
      <c r="G54" s="1126">
        <v>0</v>
      </c>
      <c r="H54" s="1126">
        <f t="shared" si="23"/>
        <v>0</v>
      </c>
      <c r="I54" s="1126">
        <v>1</v>
      </c>
      <c r="J54" s="1126">
        <f t="shared" si="24"/>
        <v>100</v>
      </c>
      <c r="K54" s="1126">
        <v>0</v>
      </c>
      <c r="L54" s="1126">
        <f t="shared" si="25"/>
        <v>0</v>
      </c>
      <c r="M54" s="1126">
        <v>0</v>
      </c>
      <c r="N54" s="1126">
        <f t="shared" si="26"/>
        <v>0</v>
      </c>
    </row>
    <row r="55" spans="2:14" ht="15" customHeight="1">
      <c r="B55" s="1467"/>
      <c r="C55" s="631" t="s">
        <v>79</v>
      </c>
      <c r="D55" s="169">
        <v>4</v>
      </c>
      <c r="E55" s="1126">
        <v>4</v>
      </c>
      <c r="F55" s="1126">
        <f t="shared" si="22"/>
        <v>100</v>
      </c>
      <c r="G55" s="1126">
        <v>2</v>
      </c>
      <c r="H55" s="1126">
        <f t="shared" si="23"/>
        <v>50</v>
      </c>
      <c r="I55" s="1126">
        <v>2</v>
      </c>
      <c r="J55" s="1126">
        <f t="shared" si="24"/>
        <v>50</v>
      </c>
      <c r="K55" s="1126">
        <v>0</v>
      </c>
      <c r="L55" s="1126">
        <f t="shared" si="25"/>
        <v>0</v>
      </c>
      <c r="M55" s="1126">
        <v>0</v>
      </c>
      <c r="N55" s="1126">
        <f t="shared" si="26"/>
        <v>0</v>
      </c>
    </row>
    <row r="56" spans="2:14">
      <c r="B56" s="1467"/>
      <c r="C56" s="631" t="s">
        <v>34</v>
      </c>
      <c r="D56" s="169">
        <v>11</v>
      </c>
      <c r="E56" s="1126">
        <v>2</v>
      </c>
      <c r="F56" s="1126">
        <f t="shared" si="22"/>
        <v>18.181818181818183</v>
      </c>
      <c r="G56" s="1126">
        <v>0</v>
      </c>
      <c r="H56" s="1126">
        <f t="shared" si="23"/>
        <v>0</v>
      </c>
      <c r="I56" s="1126">
        <v>2</v>
      </c>
      <c r="J56" s="1126">
        <f t="shared" si="24"/>
        <v>100</v>
      </c>
      <c r="K56" s="1126">
        <v>0</v>
      </c>
      <c r="L56" s="1126">
        <f t="shared" si="25"/>
        <v>0</v>
      </c>
      <c r="M56" s="1126">
        <v>0</v>
      </c>
      <c r="N56" s="1126">
        <f t="shared" si="26"/>
        <v>0</v>
      </c>
    </row>
    <row r="57" spans="2:14">
      <c r="B57" s="1467"/>
      <c r="C57" s="546" t="s">
        <v>222</v>
      </c>
      <c r="D57" s="1129">
        <f>SUM(D53:D56)</f>
        <v>47</v>
      </c>
      <c r="E57" s="998">
        <f>SUM(E53:E56)</f>
        <v>22</v>
      </c>
      <c r="F57" s="1130">
        <f>E57/D57</f>
        <v>0.46808510638297873</v>
      </c>
      <c r="G57" s="998">
        <f>SUM(G53:G56)</f>
        <v>4</v>
      </c>
      <c r="H57" s="1130">
        <f>G57/E57</f>
        <v>0.18181818181818182</v>
      </c>
      <c r="I57" s="998">
        <f>SUM(I53:I56)</f>
        <v>17</v>
      </c>
      <c r="J57" s="1130">
        <f>I57/E57</f>
        <v>0.77272727272727271</v>
      </c>
      <c r="K57" s="998">
        <f>SUM(K53:K56)</f>
        <v>1</v>
      </c>
      <c r="L57" s="1130">
        <f>K57/E57</f>
        <v>4.5454545454545456E-2</v>
      </c>
      <c r="M57" s="998">
        <f>SUM(M53:M56)</f>
        <v>0</v>
      </c>
      <c r="N57" s="1130">
        <f>M57/E57</f>
        <v>0</v>
      </c>
    </row>
    <row r="58" spans="2:14">
      <c r="B58" s="1467"/>
      <c r="C58" s="484" t="s">
        <v>171</v>
      </c>
      <c r="D58" s="1131">
        <f>D52+D57</f>
        <v>262</v>
      </c>
      <c r="E58" s="1131">
        <f>E52+E57</f>
        <v>109</v>
      </c>
      <c r="F58" s="1128">
        <f>E58/D58</f>
        <v>0.41603053435114506</v>
      </c>
      <c r="G58" s="1132">
        <f>G52+G57</f>
        <v>17</v>
      </c>
      <c r="H58" s="1128">
        <f>G58/E58</f>
        <v>0.15596330275229359</v>
      </c>
      <c r="I58" s="1132">
        <f>I57+I52</f>
        <v>82</v>
      </c>
      <c r="J58" s="1128">
        <f>I58/E58</f>
        <v>0.75229357798165142</v>
      </c>
      <c r="K58" s="1132">
        <f>K52+K57</f>
        <v>10</v>
      </c>
      <c r="L58" s="1128">
        <f>K58/E58</f>
        <v>9.1743119266055051E-2</v>
      </c>
      <c r="M58" s="1132">
        <f>M52+M57</f>
        <v>0</v>
      </c>
      <c r="N58" s="1128">
        <f>M58/E58</f>
        <v>0</v>
      </c>
    </row>
    <row r="59" spans="2:14">
      <c r="B59" s="1457" t="s">
        <v>4595</v>
      </c>
      <c r="C59" s="640" t="s">
        <v>4589</v>
      </c>
      <c r="D59" s="972">
        <v>14</v>
      </c>
      <c r="E59" s="968">
        <v>9</v>
      </c>
      <c r="F59" s="1145">
        <f t="shared" ref="F59:F61" si="27">E59/D59</f>
        <v>0.6428571428571429</v>
      </c>
      <c r="G59" s="968">
        <v>4</v>
      </c>
      <c r="H59" s="1145">
        <f t="shared" ref="H59:H61" si="28">G59/E59</f>
        <v>0.44444444444444442</v>
      </c>
      <c r="I59" s="968">
        <v>5</v>
      </c>
      <c r="J59" s="1145">
        <f t="shared" ref="J59:J61" si="29">I59/E59</f>
        <v>0.55555555555555558</v>
      </c>
      <c r="K59" s="968">
        <v>0</v>
      </c>
      <c r="L59" s="1145">
        <f t="shared" ref="L59:L61" si="30">K59/E59</f>
        <v>0</v>
      </c>
      <c r="M59" s="968">
        <v>0</v>
      </c>
      <c r="N59" s="1145">
        <f t="shared" ref="N59:N61" si="31">M59/E59</f>
        <v>0</v>
      </c>
    </row>
    <row r="60" spans="2:14">
      <c r="B60" s="1458"/>
      <c r="C60" s="640" t="s">
        <v>4590</v>
      </c>
      <c r="D60" s="972">
        <v>14</v>
      </c>
      <c r="E60" s="968">
        <v>9</v>
      </c>
      <c r="F60" s="1145">
        <f t="shared" si="27"/>
        <v>0.6428571428571429</v>
      </c>
      <c r="G60" s="968">
        <v>3</v>
      </c>
      <c r="H60" s="1145">
        <f t="shared" si="28"/>
        <v>0.33333333333333331</v>
      </c>
      <c r="I60" s="968">
        <v>6</v>
      </c>
      <c r="J60" s="1145">
        <f t="shared" si="29"/>
        <v>0.66666666666666663</v>
      </c>
      <c r="K60" s="968">
        <v>0</v>
      </c>
      <c r="L60" s="1145">
        <f t="shared" si="30"/>
        <v>0</v>
      </c>
      <c r="M60" s="968">
        <v>0</v>
      </c>
      <c r="N60" s="1145">
        <f t="shared" si="31"/>
        <v>0</v>
      </c>
    </row>
    <row r="61" spans="2:14">
      <c r="B61" s="1458"/>
      <c r="C61" s="638" t="s">
        <v>302</v>
      </c>
      <c r="D61" s="1146">
        <f t="shared" ref="D61:E61" si="32">SUM(D59:D60)</f>
        <v>28</v>
      </c>
      <c r="E61" s="1146">
        <f t="shared" si="32"/>
        <v>18</v>
      </c>
      <c r="F61" s="1147">
        <f t="shared" si="27"/>
        <v>0.6428571428571429</v>
      </c>
      <c r="G61" s="1146">
        <f>SUM(G59:G60)</f>
        <v>7</v>
      </c>
      <c r="H61" s="1147">
        <f t="shared" si="28"/>
        <v>0.3888888888888889</v>
      </c>
      <c r="I61" s="1146">
        <f>SUM(I59:I60)</f>
        <v>11</v>
      </c>
      <c r="J61" s="1147">
        <f t="shared" si="29"/>
        <v>0.61111111111111116</v>
      </c>
      <c r="K61" s="1146">
        <f>SUM(K59:K60)</f>
        <v>0</v>
      </c>
      <c r="L61" s="1147">
        <f t="shared" si="30"/>
        <v>0</v>
      </c>
      <c r="M61" s="1146">
        <f>SUM(M59:M60)</f>
        <v>0</v>
      </c>
      <c r="N61" s="1147">
        <f t="shared" si="31"/>
        <v>0</v>
      </c>
    </row>
    <row r="62" spans="2:14">
      <c r="B62" s="1458"/>
      <c r="C62" s="639" t="s">
        <v>222</v>
      </c>
      <c r="D62" s="1146">
        <v>0</v>
      </c>
      <c r="E62" s="1146">
        <v>0</v>
      </c>
      <c r="F62" s="1147">
        <v>0</v>
      </c>
      <c r="G62" s="1146">
        <v>0</v>
      </c>
      <c r="H62" s="1147">
        <v>0</v>
      </c>
      <c r="I62" s="1146">
        <v>0</v>
      </c>
      <c r="J62" s="1147">
        <v>0</v>
      </c>
      <c r="K62" s="1146">
        <v>0</v>
      </c>
      <c r="L62" s="1147">
        <v>0</v>
      </c>
      <c r="M62" s="1146">
        <v>0</v>
      </c>
      <c r="N62" s="1147">
        <v>0</v>
      </c>
    </row>
    <row r="63" spans="2:14">
      <c r="B63" s="1459"/>
      <c r="C63" s="535" t="s">
        <v>171</v>
      </c>
      <c r="D63" s="1148">
        <f t="shared" ref="D63:E63" si="33">D61+D62</f>
        <v>28</v>
      </c>
      <c r="E63" s="1148">
        <f t="shared" si="33"/>
        <v>18</v>
      </c>
      <c r="F63" s="1147">
        <f>E63/D63</f>
        <v>0.6428571428571429</v>
      </c>
      <c r="G63" s="1148">
        <f>G61+G62</f>
        <v>7</v>
      </c>
      <c r="H63" s="1147">
        <f>G63/E63</f>
        <v>0.3888888888888889</v>
      </c>
      <c r="I63" s="1148">
        <f>I61+I62</f>
        <v>11</v>
      </c>
      <c r="J63" s="1147">
        <f>I63/E63</f>
        <v>0.61111111111111116</v>
      </c>
      <c r="K63" s="1148">
        <f>K61+K62</f>
        <v>0</v>
      </c>
      <c r="L63" s="1147">
        <f>K63/E63</f>
        <v>0</v>
      </c>
      <c r="M63" s="1148">
        <f>M61+M62</f>
        <v>0</v>
      </c>
      <c r="N63" s="1147">
        <f>M63/E63</f>
        <v>0</v>
      </c>
    </row>
    <row r="64" spans="2:14">
      <c r="B64" s="1460" t="s">
        <v>127</v>
      </c>
      <c r="C64" s="632" t="s">
        <v>303</v>
      </c>
      <c r="D64" s="1143">
        <v>441</v>
      </c>
      <c r="E64" s="1143">
        <v>143</v>
      </c>
      <c r="F64" s="1144">
        <v>0.47110000000000002</v>
      </c>
      <c r="G64" s="1143">
        <v>72</v>
      </c>
      <c r="H64" s="1130">
        <v>0.35749999999999998</v>
      </c>
      <c r="I64" s="1143">
        <v>46</v>
      </c>
      <c r="J64" s="1144">
        <v>0.41880000000000001</v>
      </c>
      <c r="K64" s="1143">
        <v>16</v>
      </c>
      <c r="L64" s="1144">
        <v>0.25459999999999999</v>
      </c>
      <c r="M64" s="1143">
        <v>5</v>
      </c>
      <c r="N64" s="1144">
        <v>0.05</v>
      </c>
    </row>
    <row r="65" spans="2:14">
      <c r="B65" s="1460"/>
      <c r="C65" s="632" t="s">
        <v>304</v>
      </c>
      <c r="D65" s="1143">
        <v>134</v>
      </c>
      <c r="E65" s="1143">
        <v>64</v>
      </c>
      <c r="F65" s="1144">
        <f t="shared" ref="F65" si="34">E65/D65</f>
        <v>0.47761194029850745</v>
      </c>
      <c r="G65" s="1143">
        <f>G26+G47+G62</f>
        <v>9</v>
      </c>
      <c r="H65" s="1130">
        <v>0.25</v>
      </c>
      <c r="I65" s="1143">
        <f>I26+I47+I62</f>
        <v>8</v>
      </c>
      <c r="J65" s="1144">
        <v>0.45</v>
      </c>
      <c r="K65" s="1143">
        <v>2</v>
      </c>
      <c r="L65" s="1144">
        <v>0.17</v>
      </c>
      <c r="M65" s="1143">
        <v>2</v>
      </c>
      <c r="N65" s="1144">
        <v>0.03</v>
      </c>
    </row>
    <row r="66" spans="2:14">
      <c r="B66" s="1460"/>
      <c r="C66" s="632" t="s">
        <v>57</v>
      </c>
      <c r="D66" s="1143">
        <v>575</v>
      </c>
      <c r="E66" s="1143">
        <f>E27+E48+E63</f>
        <v>28</v>
      </c>
      <c r="F66" s="1144">
        <v>0.47499999999999998</v>
      </c>
      <c r="G66" s="1143">
        <v>29</v>
      </c>
      <c r="H66" s="1144">
        <v>0.31</v>
      </c>
      <c r="I66" s="1143">
        <v>21</v>
      </c>
      <c r="J66" s="1144">
        <f t="shared" ref="J66" si="35">I66/E66</f>
        <v>0.75</v>
      </c>
      <c r="K66" s="1143">
        <v>18</v>
      </c>
      <c r="L66" s="1144">
        <v>0.21</v>
      </c>
      <c r="M66" s="1143">
        <f>M27+M48+M63</f>
        <v>0</v>
      </c>
      <c r="N66" s="1144">
        <v>0.04</v>
      </c>
    </row>
    <row r="67" spans="2:14">
      <c r="B67" s="448"/>
      <c r="C67" s="448"/>
      <c r="D67" s="448"/>
      <c r="E67" s="448"/>
      <c r="F67" s="448"/>
      <c r="G67" s="448"/>
      <c r="H67" s="448"/>
      <c r="I67" s="448"/>
      <c r="J67" s="448"/>
      <c r="K67" s="448"/>
      <c r="L67" s="448"/>
      <c r="M67" s="448"/>
      <c r="N67" s="448"/>
    </row>
    <row r="68" spans="2:14">
      <c r="B68" s="448"/>
      <c r="C68" s="448"/>
      <c r="D68" s="448"/>
      <c r="E68" s="448"/>
      <c r="F68" s="448"/>
      <c r="G68" s="448"/>
      <c r="H68" s="448"/>
      <c r="I68" s="448"/>
      <c r="J68" s="448"/>
      <c r="K68" s="448"/>
      <c r="L68" s="448"/>
      <c r="M68" s="448"/>
      <c r="N68" s="448"/>
    </row>
    <row r="69" spans="2:14">
      <c r="B69" s="448"/>
      <c r="C69" s="448"/>
      <c r="D69" s="448"/>
      <c r="E69" s="448"/>
      <c r="F69" s="448"/>
      <c r="G69" s="448"/>
      <c r="H69" s="448"/>
      <c r="I69" s="448"/>
      <c r="J69" s="448"/>
      <c r="K69" s="448"/>
      <c r="L69" s="448"/>
      <c r="M69" s="448"/>
      <c r="N69" s="448"/>
    </row>
    <row r="70" spans="2:14">
      <c r="B70" s="448"/>
      <c r="C70" s="448"/>
      <c r="D70" s="448"/>
      <c r="E70" s="448"/>
      <c r="F70" s="448"/>
      <c r="G70" s="448"/>
      <c r="H70" s="448"/>
      <c r="I70" s="448"/>
      <c r="J70" s="448"/>
      <c r="K70" s="448"/>
      <c r="L70" s="448"/>
      <c r="M70" s="448"/>
      <c r="N70" s="448"/>
    </row>
    <row r="71" spans="2:14">
      <c r="B71" s="448"/>
      <c r="C71" s="635"/>
      <c r="D71" s="448"/>
      <c r="E71" s="448"/>
      <c r="F71" s="448"/>
      <c r="G71" s="448"/>
      <c r="H71" s="448"/>
      <c r="I71" s="448"/>
      <c r="J71" s="448"/>
      <c r="K71" s="448"/>
      <c r="L71" s="448"/>
      <c r="M71" s="448"/>
      <c r="N71" s="448"/>
    </row>
    <row r="72" spans="2:14">
      <c r="B72" s="448"/>
      <c r="C72" s="635"/>
      <c r="D72" s="448"/>
      <c r="E72" s="448"/>
      <c r="F72" s="448"/>
      <c r="G72" s="448"/>
      <c r="H72" s="448"/>
      <c r="I72" s="448"/>
      <c r="J72" s="448"/>
      <c r="K72" s="448"/>
      <c r="L72" s="448"/>
      <c r="M72" s="448"/>
      <c r="N72" s="448"/>
    </row>
    <row r="73" spans="2:14">
      <c r="B73" s="448"/>
      <c r="C73" s="635"/>
      <c r="D73" s="448"/>
      <c r="E73" s="448"/>
      <c r="F73" s="448"/>
      <c r="G73" s="448"/>
      <c r="H73" s="448"/>
      <c r="I73" s="448"/>
      <c r="J73" s="448"/>
      <c r="K73" s="448"/>
      <c r="L73" s="448"/>
      <c r="M73" s="448"/>
      <c r="N73" s="448"/>
    </row>
    <row r="74" spans="2:14">
      <c r="B74" s="448"/>
      <c r="C74" s="635"/>
      <c r="D74" s="448"/>
      <c r="E74" s="448"/>
      <c r="F74" s="448"/>
      <c r="G74" s="448"/>
      <c r="H74" s="448"/>
      <c r="I74" s="448"/>
      <c r="J74" s="448"/>
      <c r="K74" s="448"/>
      <c r="L74" s="448"/>
      <c r="M74" s="448"/>
      <c r="N74" s="448"/>
    </row>
    <row r="75" spans="2:14">
      <c r="B75" s="448"/>
      <c r="C75" s="635"/>
      <c r="D75" s="448"/>
      <c r="E75" s="448"/>
      <c r="F75" s="448"/>
      <c r="G75" s="448"/>
      <c r="H75" s="448"/>
      <c r="I75" s="448"/>
      <c r="J75" s="448"/>
      <c r="K75" s="448"/>
      <c r="L75" s="448"/>
      <c r="M75" s="448"/>
      <c r="N75" s="448"/>
    </row>
    <row r="76" spans="2:14">
      <c r="B76" s="448"/>
      <c r="C76" s="635"/>
      <c r="D76" s="448"/>
      <c r="E76" s="448"/>
      <c r="F76" s="448"/>
      <c r="G76" s="448"/>
      <c r="H76" s="448"/>
      <c r="I76" s="448"/>
      <c r="J76" s="448"/>
      <c r="K76" s="448"/>
      <c r="L76" s="448"/>
      <c r="M76" s="448"/>
      <c r="N76" s="448"/>
    </row>
    <row r="77" spans="2:14">
      <c r="B77" s="448"/>
      <c r="C77" s="635"/>
      <c r="D77" s="448"/>
      <c r="E77" s="448"/>
      <c r="F77" s="448"/>
      <c r="G77" s="448"/>
      <c r="H77" s="448"/>
      <c r="I77" s="448"/>
      <c r="J77" s="448"/>
      <c r="K77" s="448"/>
      <c r="L77" s="448"/>
      <c r="M77" s="448"/>
      <c r="N77" s="448"/>
    </row>
    <row r="78" spans="2:14">
      <c r="B78" s="448"/>
      <c r="C78" s="635"/>
      <c r="D78" s="448"/>
      <c r="E78" s="448"/>
      <c r="F78" s="448"/>
      <c r="G78" s="448"/>
      <c r="H78" s="448"/>
      <c r="I78" s="448"/>
      <c r="J78" s="448"/>
      <c r="K78" s="448"/>
      <c r="L78" s="448"/>
      <c r="M78" s="448"/>
      <c r="N78" s="448"/>
    </row>
    <row r="79" spans="2:14">
      <c r="B79" s="448"/>
      <c r="C79" s="635"/>
      <c r="D79" s="448"/>
      <c r="E79" s="448"/>
      <c r="F79" s="448"/>
      <c r="G79" s="448"/>
      <c r="H79" s="448"/>
      <c r="I79" s="448"/>
      <c r="J79" s="448"/>
      <c r="K79" s="448"/>
      <c r="L79" s="448"/>
      <c r="M79" s="448"/>
      <c r="N79" s="448"/>
    </row>
    <row r="80" spans="2:14">
      <c r="B80" s="448"/>
      <c r="C80" s="635"/>
      <c r="D80" s="448"/>
      <c r="E80" s="448"/>
      <c r="F80" s="448"/>
      <c r="G80" s="448"/>
      <c r="H80" s="448"/>
      <c r="I80" s="448"/>
      <c r="J80" s="448"/>
      <c r="K80" s="448"/>
      <c r="L80" s="448"/>
      <c r="M80" s="448"/>
      <c r="N80" s="448"/>
    </row>
    <row r="81" spans="2:14">
      <c r="B81" s="448"/>
      <c r="C81" s="635"/>
      <c r="D81" s="448"/>
      <c r="E81" s="448"/>
      <c r="F81" s="448"/>
      <c r="G81" s="448"/>
      <c r="H81" s="448"/>
      <c r="I81" s="448"/>
      <c r="J81" s="448"/>
      <c r="K81" s="448"/>
      <c r="L81" s="448"/>
      <c r="M81" s="448"/>
      <c r="N81" s="448"/>
    </row>
    <row r="82" spans="2:14">
      <c r="B82" s="448"/>
      <c r="C82" s="635"/>
      <c r="D82" s="448"/>
      <c r="E82" s="448"/>
      <c r="F82" s="448"/>
      <c r="G82" s="448"/>
      <c r="H82" s="448"/>
      <c r="I82" s="448"/>
      <c r="J82" s="448"/>
      <c r="K82" s="448"/>
      <c r="L82" s="448"/>
      <c r="M82" s="448"/>
      <c r="N82" s="448"/>
    </row>
    <row r="83" spans="2:14">
      <c r="B83" s="448"/>
      <c r="C83" s="635"/>
      <c r="D83" s="448"/>
      <c r="E83" s="448"/>
      <c r="F83" s="448"/>
      <c r="G83" s="448"/>
      <c r="H83" s="448"/>
      <c r="I83" s="448"/>
      <c r="J83" s="448"/>
      <c r="K83" s="448"/>
      <c r="L83" s="448"/>
      <c r="M83" s="448"/>
      <c r="N83" s="448"/>
    </row>
    <row r="84" spans="2:14">
      <c r="B84" s="448"/>
      <c r="C84" s="635"/>
      <c r="D84" s="448"/>
      <c r="E84" s="448"/>
      <c r="F84" s="448"/>
      <c r="G84" s="448"/>
      <c r="H84" s="448"/>
      <c r="I84" s="448"/>
      <c r="J84" s="448"/>
      <c r="K84" s="448"/>
      <c r="L84" s="448"/>
      <c r="M84" s="448"/>
      <c r="N84" s="448"/>
    </row>
    <row r="85" spans="2:14">
      <c r="B85" s="448"/>
      <c r="C85" s="635"/>
      <c r="D85" s="448"/>
      <c r="E85" s="448"/>
      <c r="F85" s="448"/>
      <c r="G85" s="448"/>
      <c r="H85" s="448"/>
      <c r="I85" s="448"/>
      <c r="J85" s="448"/>
      <c r="K85" s="448"/>
      <c r="L85" s="448"/>
      <c r="M85" s="448"/>
      <c r="N85" s="448"/>
    </row>
    <row r="86" spans="2:14">
      <c r="B86" s="448"/>
      <c r="C86" s="635"/>
      <c r="D86" s="448"/>
      <c r="E86" s="448"/>
      <c r="F86" s="448"/>
      <c r="G86" s="448"/>
      <c r="H86" s="448"/>
      <c r="I86" s="448"/>
      <c r="J86" s="448"/>
      <c r="K86" s="448"/>
      <c r="L86" s="448"/>
      <c r="M86" s="448"/>
      <c r="N86" s="448"/>
    </row>
    <row r="87" spans="2:14">
      <c r="B87" s="448"/>
      <c r="C87" s="635"/>
      <c r="D87" s="448"/>
      <c r="E87" s="448"/>
      <c r="F87" s="448"/>
      <c r="G87" s="448"/>
      <c r="H87" s="448"/>
      <c r="I87" s="448"/>
      <c r="J87" s="448"/>
      <c r="K87" s="448"/>
      <c r="L87" s="448"/>
      <c r="M87" s="448"/>
      <c r="N87" s="448"/>
    </row>
    <row r="88" spans="2:14">
      <c r="B88" s="448"/>
      <c r="C88" s="635"/>
      <c r="D88" s="448"/>
      <c r="E88" s="448"/>
      <c r="F88" s="448"/>
      <c r="G88" s="448"/>
      <c r="H88" s="448"/>
      <c r="I88" s="448"/>
      <c r="J88" s="448"/>
      <c r="K88" s="448"/>
      <c r="L88" s="448"/>
      <c r="M88" s="448"/>
      <c r="N88" s="448"/>
    </row>
    <row r="89" spans="2:14">
      <c r="B89" s="448"/>
      <c r="C89" s="635"/>
      <c r="D89" s="448"/>
      <c r="E89" s="448"/>
      <c r="F89" s="448"/>
      <c r="G89" s="448"/>
      <c r="H89" s="448"/>
      <c r="I89" s="448"/>
      <c r="J89" s="448"/>
      <c r="K89" s="448"/>
      <c r="L89" s="448"/>
      <c r="M89" s="448"/>
      <c r="N89" s="448"/>
    </row>
    <row r="90" spans="2:14">
      <c r="B90" s="448"/>
      <c r="C90" s="635"/>
      <c r="D90" s="448"/>
      <c r="E90" s="448"/>
      <c r="F90" s="448"/>
      <c r="G90" s="448"/>
      <c r="H90" s="448"/>
      <c r="I90" s="448"/>
      <c r="J90" s="448"/>
      <c r="K90" s="448"/>
      <c r="L90" s="448"/>
      <c r="M90" s="448"/>
      <c r="N90" s="448"/>
    </row>
    <row r="91" spans="2:14">
      <c r="B91" s="448"/>
      <c r="C91" s="635"/>
      <c r="D91" s="448"/>
      <c r="E91" s="448"/>
      <c r="F91" s="448"/>
      <c r="G91" s="448"/>
      <c r="H91" s="448"/>
      <c r="I91" s="448"/>
      <c r="J91" s="448"/>
      <c r="K91" s="448"/>
      <c r="L91" s="448"/>
      <c r="M91" s="448"/>
      <c r="N91" s="448"/>
    </row>
    <row r="92" spans="2:14">
      <c r="B92" s="448"/>
      <c r="C92" s="635"/>
      <c r="D92" s="448"/>
      <c r="E92" s="448"/>
      <c r="F92" s="448"/>
      <c r="G92" s="448"/>
      <c r="H92" s="448"/>
      <c r="I92" s="448"/>
      <c r="J92" s="448"/>
      <c r="K92" s="448"/>
      <c r="L92" s="448"/>
      <c r="M92" s="448"/>
      <c r="N92" s="448"/>
    </row>
    <row r="93" spans="2:14">
      <c r="B93" s="448"/>
      <c r="C93" s="635"/>
      <c r="D93" s="448"/>
      <c r="E93" s="448"/>
      <c r="F93" s="448"/>
      <c r="G93" s="448"/>
      <c r="H93" s="448"/>
      <c r="I93" s="448"/>
      <c r="J93" s="448"/>
      <c r="K93" s="448"/>
      <c r="L93" s="448"/>
      <c r="M93" s="448"/>
      <c r="N93" s="448"/>
    </row>
    <row r="94" spans="2:14">
      <c r="B94" s="448"/>
      <c r="C94" s="635"/>
      <c r="D94" s="448"/>
      <c r="E94" s="448"/>
      <c r="F94" s="448"/>
      <c r="G94" s="448"/>
      <c r="H94" s="448"/>
      <c r="I94" s="448"/>
      <c r="J94" s="448"/>
      <c r="K94" s="448"/>
      <c r="L94" s="448"/>
      <c r="M94" s="448"/>
      <c r="N94" s="448"/>
    </row>
    <row r="95" spans="2:14">
      <c r="B95" s="448"/>
      <c r="C95" s="635"/>
      <c r="D95" s="448"/>
      <c r="E95" s="448"/>
      <c r="F95" s="448"/>
      <c r="G95" s="448"/>
      <c r="H95" s="448"/>
      <c r="I95" s="448"/>
      <c r="J95" s="448"/>
      <c r="K95" s="448"/>
      <c r="L95" s="448"/>
      <c r="M95" s="448"/>
      <c r="N95" s="448"/>
    </row>
    <row r="96" spans="2:14">
      <c r="B96" s="448"/>
      <c r="C96" s="635"/>
      <c r="D96" s="448"/>
      <c r="E96" s="448"/>
      <c r="F96" s="448"/>
      <c r="G96" s="448"/>
      <c r="H96" s="448"/>
      <c r="I96" s="448"/>
      <c r="J96" s="448"/>
      <c r="K96" s="448"/>
      <c r="L96" s="448"/>
      <c r="M96" s="448"/>
      <c r="N96" s="448"/>
    </row>
    <row r="97" spans="2:14">
      <c r="B97" s="448"/>
      <c r="C97" s="635"/>
      <c r="D97" s="448"/>
      <c r="E97" s="448"/>
      <c r="F97" s="448"/>
      <c r="G97" s="448"/>
      <c r="H97" s="448"/>
      <c r="I97" s="448"/>
      <c r="J97" s="448"/>
      <c r="K97" s="448"/>
      <c r="L97" s="448"/>
      <c r="M97" s="448"/>
      <c r="N97" s="448"/>
    </row>
    <row r="98" spans="2:14">
      <c r="B98" s="448"/>
      <c r="C98" s="635"/>
      <c r="D98" s="448"/>
      <c r="E98" s="448"/>
      <c r="F98" s="448"/>
      <c r="G98" s="448"/>
      <c r="H98" s="448"/>
      <c r="I98" s="448"/>
      <c r="J98" s="448"/>
      <c r="K98" s="448"/>
      <c r="L98" s="448"/>
      <c r="M98" s="448"/>
      <c r="N98" s="448"/>
    </row>
    <row r="99" spans="2:14">
      <c r="B99" s="448"/>
      <c r="C99" s="635"/>
      <c r="D99" s="448"/>
      <c r="E99" s="448"/>
      <c r="F99" s="448"/>
      <c r="G99" s="448"/>
      <c r="H99" s="448"/>
      <c r="I99" s="448"/>
      <c r="J99" s="448"/>
      <c r="K99" s="448"/>
      <c r="L99" s="448"/>
      <c r="M99" s="448"/>
      <c r="N99" s="448"/>
    </row>
    <row r="100" spans="2:14">
      <c r="B100" s="448"/>
      <c r="C100" s="635"/>
      <c r="D100" s="448"/>
      <c r="E100" s="448"/>
      <c r="F100" s="448"/>
      <c r="G100" s="448"/>
      <c r="H100" s="448"/>
      <c r="I100" s="448"/>
      <c r="J100" s="448"/>
      <c r="K100" s="448"/>
      <c r="L100" s="448"/>
      <c r="M100" s="448"/>
      <c r="N100" s="448"/>
    </row>
    <row r="101" spans="2:14">
      <c r="B101" s="448"/>
      <c r="C101" s="635"/>
      <c r="D101" s="448"/>
      <c r="E101" s="448"/>
      <c r="F101" s="448"/>
      <c r="G101" s="448"/>
      <c r="H101" s="448"/>
      <c r="I101" s="448"/>
      <c r="J101" s="448"/>
      <c r="K101" s="448"/>
      <c r="L101" s="448"/>
      <c r="M101" s="448"/>
      <c r="N101" s="448"/>
    </row>
    <row r="102" spans="2:14">
      <c r="B102" s="448"/>
      <c r="C102" s="635"/>
      <c r="D102" s="448"/>
      <c r="E102" s="448"/>
      <c r="F102" s="448"/>
      <c r="G102" s="448"/>
      <c r="H102" s="448"/>
      <c r="I102" s="448"/>
      <c r="J102" s="448"/>
      <c r="K102" s="448"/>
      <c r="L102" s="448"/>
      <c r="M102" s="448"/>
      <c r="N102" s="448"/>
    </row>
    <row r="103" spans="2:14">
      <c r="B103" s="448"/>
      <c r="C103" s="635"/>
      <c r="D103" s="448"/>
      <c r="E103" s="448"/>
      <c r="F103" s="448"/>
      <c r="G103" s="448"/>
      <c r="H103" s="448"/>
      <c r="I103" s="448"/>
      <c r="J103" s="448"/>
      <c r="K103" s="448"/>
      <c r="L103" s="448"/>
      <c r="M103" s="448"/>
      <c r="N103" s="448"/>
    </row>
    <row r="104" spans="2:14">
      <c r="B104" s="448"/>
      <c r="C104" s="635"/>
      <c r="D104" s="448"/>
      <c r="E104" s="448"/>
      <c r="F104" s="448"/>
      <c r="G104" s="448"/>
      <c r="H104" s="448"/>
      <c r="I104" s="448"/>
      <c r="J104" s="448"/>
      <c r="K104" s="448"/>
      <c r="L104" s="448"/>
      <c r="M104" s="448"/>
      <c r="N104" s="448"/>
    </row>
    <row r="105" spans="2:14">
      <c r="B105" s="448"/>
      <c r="C105" s="635"/>
      <c r="D105" s="448"/>
      <c r="E105" s="448"/>
      <c r="F105" s="448"/>
      <c r="G105" s="448"/>
      <c r="H105" s="448"/>
      <c r="I105" s="448"/>
      <c r="J105" s="448"/>
      <c r="K105" s="448"/>
      <c r="L105" s="448"/>
      <c r="M105" s="448"/>
      <c r="N105" s="448"/>
    </row>
    <row r="106" spans="2:14">
      <c r="B106" s="448"/>
      <c r="C106" s="635"/>
      <c r="D106" s="448"/>
      <c r="E106" s="448"/>
      <c r="F106" s="448"/>
      <c r="G106" s="448"/>
      <c r="H106" s="448"/>
      <c r="I106" s="448"/>
      <c r="J106" s="448"/>
      <c r="K106" s="448"/>
      <c r="L106" s="448"/>
      <c r="M106" s="448"/>
      <c r="N106" s="448"/>
    </row>
    <row r="107" spans="2:14">
      <c r="B107" s="448"/>
      <c r="C107" s="635"/>
      <c r="D107" s="448"/>
      <c r="E107" s="448"/>
      <c r="F107" s="448"/>
      <c r="G107" s="448"/>
      <c r="H107" s="448"/>
      <c r="I107" s="448"/>
      <c r="J107" s="448"/>
      <c r="K107" s="448"/>
      <c r="L107" s="448"/>
      <c r="M107" s="448"/>
      <c r="N107" s="448"/>
    </row>
    <row r="108" spans="2:14">
      <c r="B108" s="448"/>
      <c r="C108" s="635"/>
      <c r="D108" s="448"/>
      <c r="E108" s="448"/>
      <c r="F108" s="448"/>
      <c r="G108" s="448"/>
      <c r="H108" s="448"/>
      <c r="I108" s="448"/>
      <c r="J108" s="448"/>
      <c r="K108" s="448"/>
      <c r="L108" s="448"/>
      <c r="M108" s="448"/>
      <c r="N108" s="448"/>
    </row>
    <row r="109" spans="2:14">
      <c r="B109" s="448"/>
      <c r="C109" s="635"/>
      <c r="D109" s="448"/>
      <c r="E109" s="448"/>
      <c r="F109" s="448"/>
      <c r="G109" s="448"/>
      <c r="H109" s="448"/>
      <c r="I109" s="448"/>
      <c r="J109" s="448"/>
      <c r="K109" s="448"/>
      <c r="L109" s="448"/>
      <c r="M109" s="448"/>
      <c r="N109" s="448"/>
    </row>
    <row r="110" spans="2:14">
      <c r="B110" s="448"/>
      <c r="C110" s="635"/>
      <c r="D110" s="448"/>
      <c r="E110" s="448"/>
      <c r="F110" s="448"/>
      <c r="G110" s="448"/>
      <c r="H110" s="448"/>
      <c r="I110" s="448"/>
      <c r="J110" s="448"/>
      <c r="K110" s="448"/>
      <c r="L110" s="448"/>
      <c r="M110" s="448"/>
      <c r="N110" s="448"/>
    </row>
    <row r="111" spans="2:14">
      <c r="B111" s="448"/>
      <c r="C111" s="635"/>
      <c r="D111" s="448"/>
      <c r="E111" s="448"/>
      <c r="F111" s="448"/>
      <c r="G111" s="448"/>
      <c r="H111" s="448"/>
      <c r="I111" s="448"/>
      <c r="J111" s="448"/>
      <c r="K111" s="448"/>
      <c r="L111" s="448"/>
      <c r="M111" s="448"/>
      <c r="N111" s="448"/>
    </row>
    <row r="112" spans="2:14">
      <c r="B112" s="448"/>
      <c r="C112" s="635"/>
      <c r="D112" s="448"/>
      <c r="E112" s="448"/>
      <c r="F112" s="448"/>
      <c r="G112" s="448"/>
      <c r="H112" s="448"/>
      <c r="I112" s="448"/>
      <c r="J112" s="448"/>
      <c r="K112" s="448"/>
      <c r="L112" s="448"/>
      <c r="M112" s="448"/>
      <c r="N112" s="448"/>
    </row>
    <row r="113" spans="2:14">
      <c r="B113" s="448"/>
      <c r="C113" s="635"/>
      <c r="D113" s="448"/>
      <c r="E113" s="448"/>
      <c r="F113" s="448"/>
      <c r="G113" s="448"/>
      <c r="H113" s="448"/>
      <c r="I113" s="448"/>
      <c r="J113" s="448"/>
      <c r="K113" s="448"/>
      <c r="L113" s="448"/>
      <c r="M113" s="448"/>
      <c r="N113" s="448"/>
    </row>
    <row r="114" spans="2:14">
      <c r="B114" s="448"/>
      <c r="C114" s="635"/>
      <c r="D114" s="448"/>
      <c r="E114" s="448"/>
      <c r="F114" s="448"/>
      <c r="G114" s="448"/>
      <c r="H114" s="448"/>
      <c r="I114" s="448"/>
      <c r="J114" s="448"/>
      <c r="K114" s="448"/>
      <c r="L114" s="448"/>
      <c r="M114" s="448"/>
      <c r="N114" s="448"/>
    </row>
    <row r="115" spans="2:14">
      <c r="B115" s="448"/>
      <c r="C115" s="635"/>
      <c r="D115" s="448"/>
      <c r="E115" s="448"/>
      <c r="F115" s="448"/>
      <c r="G115" s="448"/>
      <c r="H115" s="448"/>
      <c r="I115" s="448"/>
      <c r="J115" s="448"/>
      <c r="K115" s="448"/>
      <c r="L115" s="448"/>
      <c r="M115" s="448"/>
      <c r="N115" s="448"/>
    </row>
    <row r="116" spans="2:14">
      <c r="B116" s="448"/>
      <c r="C116" s="635"/>
      <c r="D116" s="448"/>
      <c r="E116" s="448"/>
      <c r="F116" s="448"/>
      <c r="G116" s="448"/>
      <c r="H116" s="448"/>
      <c r="I116" s="448"/>
      <c r="J116" s="448"/>
      <c r="K116" s="448"/>
      <c r="L116" s="448"/>
      <c r="M116" s="448"/>
      <c r="N116" s="448"/>
    </row>
    <row r="117" spans="2:14">
      <c r="B117" s="448"/>
      <c r="C117" s="635"/>
      <c r="D117" s="448"/>
      <c r="E117" s="448"/>
      <c r="F117" s="448"/>
      <c r="G117" s="448"/>
      <c r="H117" s="448"/>
      <c r="I117" s="448"/>
      <c r="J117" s="448"/>
      <c r="K117" s="448"/>
      <c r="L117" s="448"/>
      <c r="M117" s="448"/>
      <c r="N117" s="448"/>
    </row>
    <row r="118" spans="2:14">
      <c r="B118" s="448"/>
      <c r="C118" s="635"/>
      <c r="D118" s="448"/>
      <c r="E118" s="448"/>
      <c r="F118" s="448"/>
      <c r="G118" s="448"/>
      <c r="H118" s="448"/>
      <c r="I118" s="448"/>
      <c r="J118" s="448"/>
      <c r="K118" s="448"/>
      <c r="L118" s="448"/>
      <c r="M118" s="448"/>
      <c r="N118" s="448"/>
    </row>
    <row r="119" spans="2:14">
      <c r="B119" s="448"/>
      <c r="C119" s="635"/>
      <c r="D119" s="448"/>
      <c r="E119" s="448"/>
      <c r="F119" s="448"/>
      <c r="G119" s="448"/>
      <c r="H119" s="448"/>
      <c r="I119" s="448"/>
      <c r="J119" s="448"/>
      <c r="K119" s="448"/>
      <c r="L119" s="448"/>
      <c r="M119" s="448"/>
      <c r="N119" s="448"/>
    </row>
    <row r="120" spans="2:14">
      <c r="B120" s="448"/>
      <c r="C120" s="635"/>
      <c r="D120" s="448"/>
      <c r="E120" s="448"/>
      <c r="F120" s="448"/>
      <c r="G120" s="448"/>
      <c r="H120" s="448"/>
      <c r="I120" s="448"/>
      <c r="J120" s="448"/>
      <c r="K120" s="448"/>
      <c r="L120" s="448"/>
      <c r="M120" s="448"/>
      <c r="N120" s="448"/>
    </row>
    <row r="121" spans="2:14">
      <c r="B121" s="448"/>
      <c r="C121" s="635"/>
      <c r="D121" s="448"/>
      <c r="E121" s="448"/>
      <c r="F121" s="448"/>
      <c r="G121" s="448"/>
      <c r="H121" s="448"/>
      <c r="I121" s="448"/>
      <c r="J121" s="448"/>
      <c r="K121" s="448"/>
      <c r="L121" s="448"/>
      <c r="M121" s="448"/>
      <c r="N121" s="448"/>
    </row>
    <row r="122" spans="2:14">
      <c r="B122" s="448"/>
      <c r="C122" s="635"/>
      <c r="D122" s="448"/>
      <c r="E122" s="448"/>
      <c r="F122" s="448"/>
      <c r="G122" s="448"/>
      <c r="H122" s="448"/>
      <c r="I122" s="448"/>
      <c r="J122" s="448"/>
      <c r="K122" s="448"/>
      <c r="L122" s="448"/>
      <c r="M122" s="448"/>
      <c r="N122" s="448"/>
    </row>
    <row r="123" spans="2:14">
      <c r="B123" s="448"/>
      <c r="C123" s="635"/>
      <c r="D123" s="448"/>
      <c r="E123" s="448"/>
      <c r="F123" s="448"/>
      <c r="G123" s="448"/>
      <c r="H123" s="448"/>
      <c r="I123" s="448"/>
      <c r="J123" s="448"/>
      <c r="K123" s="448"/>
      <c r="L123" s="448"/>
      <c r="M123" s="448"/>
      <c r="N123" s="448"/>
    </row>
    <row r="124" spans="2:14">
      <c r="B124" s="448"/>
      <c r="C124" s="635"/>
      <c r="D124" s="448"/>
      <c r="E124" s="448"/>
      <c r="F124" s="448"/>
      <c r="G124" s="448"/>
      <c r="H124" s="448"/>
      <c r="I124" s="448"/>
      <c r="J124" s="448"/>
      <c r="K124" s="448"/>
      <c r="L124" s="448"/>
      <c r="M124" s="448"/>
      <c r="N124" s="448"/>
    </row>
    <row r="125" spans="2:14">
      <c r="B125" s="448"/>
      <c r="C125" s="635"/>
      <c r="D125" s="448"/>
      <c r="E125" s="448"/>
      <c r="F125" s="448"/>
      <c r="G125" s="448"/>
      <c r="H125" s="448"/>
      <c r="I125" s="448"/>
      <c r="J125" s="448"/>
      <c r="K125" s="448"/>
      <c r="L125" s="448"/>
      <c r="M125" s="448"/>
      <c r="N125" s="448"/>
    </row>
    <row r="126" spans="2:14">
      <c r="B126" s="448"/>
      <c r="C126" s="635"/>
      <c r="D126" s="448"/>
      <c r="E126" s="448"/>
      <c r="F126" s="448"/>
      <c r="G126" s="448"/>
      <c r="H126" s="448"/>
      <c r="I126" s="448"/>
      <c r="J126" s="448"/>
      <c r="K126" s="448"/>
      <c r="L126" s="448"/>
      <c r="M126" s="448"/>
      <c r="N126" s="448"/>
    </row>
    <row r="127" spans="2:14">
      <c r="B127" s="448"/>
      <c r="C127" s="635"/>
      <c r="D127" s="448"/>
      <c r="E127" s="448"/>
      <c r="F127" s="448"/>
      <c r="G127" s="448"/>
      <c r="H127" s="448"/>
      <c r="I127" s="448"/>
      <c r="J127" s="448"/>
      <c r="K127" s="448"/>
      <c r="L127" s="448"/>
      <c r="M127" s="448"/>
      <c r="N127" s="448"/>
    </row>
    <row r="128" spans="2:14">
      <c r="B128" s="448"/>
      <c r="C128" s="635"/>
      <c r="D128" s="448"/>
      <c r="E128" s="448"/>
      <c r="F128" s="448"/>
      <c r="G128" s="448"/>
      <c r="H128" s="448"/>
      <c r="I128" s="448"/>
      <c r="J128" s="448"/>
      <c r="K128" s="448"/>
      <c r="L128" s="448"/>
      <c r="M128" s="448"/>
      <c r="N128" s="448"/>
    </row>
    <row r="129" spans="2:14">
      <c r="B129" s="448"/>
      <c r="C129" s="635"/>
      <c r="D129" s="448"/>
      <c r="E129" s="448"/>
      <c r="F129" s="448"/>
      <c r="G129" s="448"/>
      <c r="H129" s="448"/>
      <c r="I129" s="448"/>
      <c r="J129" s="448"/>
      <c r="K129" s="448"/>
      <c r="L129" s="448"/>
      <c r="M129" s="448"/>
      <c r="N129" s="448"/>
    </row>
    <row r="130" spans="2:14">
      <c r="B130" s="448"/>
      <c r="C130" s="635"/>
      <c r="D130" s="448"/>
      <c r="E130" s="448"/>
      <c r="F130" s="448"/>
      <c r="G130" s="448"/>
      <c r="H130" s="448"/>
      <c r="I130" s="448"/>
      <c r="J130" s="448"/>
      <c r="K130" s="448"/>
      <c r="L130" s="448"/>
      <c r="M130" s="448"/>
      <c r="N130" s="448"/>
    </row>
    <row r="131" spans="2:14">
      <c r="B131" s="448"/>
      <c r="C131" s="635"/>
      <c r="D131" s="448"/>
      <c r="E131" s="448"/>
      <c r="F131" s="448"/>
      <c r="G131" s="448"/>
      <c r="H131" s="448"/>
      <c r="I131" s="448"/>
      <c r="J131" s="448"/>
      <c r="K131" s="448"/>
      <c r="L131" s="448"/>
      <c r="M131" s="448"/>
      <c r="N131" s="448"/>
    </row>
    <row r="132" spans="2:14">
      <c r="B132" s="448"/>
      <c r="C132" s="635"/>
      <c r="D132" s="448"/>
      <c r="E132" s="448"/>
      <c r="F132" s="448"/>
      <c r="G132" s="448"/>
      <c r="H132" s="448"/>
      <c r="I132" s="448"/>
      <c r="J132" s="448"/>
      <c r="K132" s="448"/>
      <c r="L132" s="448"/>
      <c r="M132" s="448"/>
      <c r="N132" s="448"/>
    </row>
    <row r="133" spans="2:14">
      <c r="B133" s="448"/>
      <c r="C133" s="635"/>
      <c r="D133" s="448"/>
      <c r="E133" s="448"/>
      <c r="F133" s="448"/>
      <c r="G133" s="448"/>
      <c r="H133" s="448"/>
      <c r="I133" s="448"/>
      <c r="J133" s="448"/>
      <c r="K133" s="448"/>
      <c r="L133" s="448"/>
      <c r="M133" s="448"/>
      <c r="N133" s="448"/>
    </row>
    <row r="134" spans="2:14">
      <c r="B134" s="448"/>
      <c r="C134" s="635"/>
      <c r="D134" s="448"/>
      <c r="E134" s="448"/>
      <c r="F134" s="448"/>
      <c r="G134" s="448"/>
      <c r="H134" s="448"/>
      <c r="I134" s="448"/>
      <c r="J134" s="448"/>
      <c r="K134" s="448"/>
      <c r="L134" s="448"/>
      <c r="M134" s="448"/>
      <c r="N134" s="448"/>
    </row>
    <row r="135" spans="2:14">
      <c r="B135" s="448"/>
      <c r="C135" s="635"/>
      <c r="D135" s="448"/>
      <c r="E135" s="448"/>
      <c r="F135" s="448"/>
      <c r="G135" s="448"/>
      <c r="H135" s="448"/>
      <c r="I135" s="448"/>
      <c r="J135" s="448"/>
      <c r="K135" s="448"/>
      <c r="L135" s="448"/>
      <c r="M135" s="448"/>
      <c r="N135" s="448"/>
    </row>
    <row r="136" spans="2:14">
      <c r="B136" s="448"/>
      <c r="C136" s="635"/>
      <c r="D136" s="448"/>
      <c r="E136" s="448"/>
      <c r="F136" s="448"/>
      <c r="G136" s="448"/>
      <c r="H136" s="448"/>
      <c r="I136" s="448"/>
      <c r="J136" s="448"/>
      <c r="K136" s="448"/>
      <c r="L136" s="448"/>
      <c r="M136" s="448"/>
      <c r="N136" s="448"/>
    </row>
    <row r="137" spans="2:14">
      <c r="B137" s="448"/>
      <c r="C137" s="635"/>
      <c r="D137" s="448"/>
      <c r="E137" s="448"/>
      <c r="F137" s="448"/>
      <c r="G137" s="448"/>
      <c r="H137" s="448"/>
      <c r="I137" s="448"/>
      <c r="J137" s="448"/>
      <c r="K137" s="448"/>
      <c r="L137" s="448"/>
      <c r="M137" s="448"/>
      <c r="N137" s="448"/>
    </row>
    <row r="138" spans="2:14">
      <c r="B138" s="448"/>
      <c r="C138" s="635"/>
      <c r="D138" s="448"/>
      <c r="E138" s="448"/>
      <c r="F138" s="448"/>
      <c r="G138" s="448"/>
      <c r="H138" s="448"/>
      <c r="I138" s="448"/>
      <c r="J138" s="448"/>
      <c r="K138" s="448"/>
      <c r="L138" s="448"/>
      <c r="M138" s="448"/>
      <c r="N138" s="448"/>
    </row>
    <row r="139" spans="2:14">
      <c r="B139" s="448"/>
      <c r="C139" s="635"/>
      <c r="D139" s="448"/>
      <c r="E139" s="448"/>
      <c r="F139" s="448"/>
      <c r="G139" s="448"/>
      <c r="H139" s="448"/>
      <c r="I139" s="448"/>
      <c r="J139" s="448"/>
      <c r="K139" s="448"/>
      <c r="L139" s="448"/>
      <c r="M139" s="448"/>
      <c r="N139" s="448"/>
    </row>
    <row r="140" spans="2:14">
      <c r="B140" s="448"/>
      <c r="C140" s="635"/>
      <c r="D140" s="448"/>
      <c r="E140" s="448"/>
      <c r="F140" s="448"/>
      <c r="G140" s="448"/>
      <c r="H140" s="448"/>
      <c r="I140" s="448"/>
      <c r="J140" s="448"/>
      <c r="K140" s="448"/>
      <c r="L140" s="448"/>
      <c r="M140" s="448"/>
      <c r="N140" s="448"/>
    </row>
    <row r="141" spans="2:14">
      <c r="B141" s="448"/>
      <c r="C141" s="635"/>
      <c r="D141" s="448"/>
      <c r="E141" s="448"/>
      <c r="F141" s="448"/>
      <c r="G141" s="448"/>
      <c r="H141" s="448"/>
      <c r="I141" s="448"/>
      <c r="J141" s="448"/>
      <c r="K141" s="448"/>
      <c r="L141" s="448"/>
      <c r="M141" s="448"/>
      <c r="N141" s="448"/>
    </row>
    <row r="142" spans="2:14">
      <c r="B142" s="448"/>
      <c r="C142" s="635"/>
      <c r="D142" s="448"/>
      <c r="E142" s="448"/>
      <c r="F142" s="448"/>
      <c r="G142" s="448"/>
      <c r="H142" s="448"/>
      <c r="I142" s="448"/>
      <c r="J142" s="448"/>
      <c r="K142" s="448"/>
      <c r="L142" s="448"/>
      <c r="M142" s="448"/>
      <c r="N142" s="448"/>
    </row>
    <row r="143" spans="2:14">
      <c r="B143" s="448"/>
      <c r="C143" s="635"/>
      <c r="D143" s="448"/>
      <c r="E143" s="448"/>
      <c r="F143" s="448"/>
      <c r="G143" s="448"/>
      <c r="H143" s="448"/>
      <c r="I143" s="448"/>
      <c r="J143" s="448"/>
      <c r="K143" s="448"/>
      <c r="L143" s="448"/>
      <c r="M143" s="448"/>
      <c r="N143" s="448"/>
    </row>
    <row r="144" spans="2:14">
      <c r="B144" s="448"/>
      <c r="C144" s="635"/>
      <c r="D144" s="448"/>
      <c r="E144" s="448"/>
      <c r="F144" s="448"/>
      <c r="G144" s="448"/>
      <c r="H144" s="448"/>
      <c r="I144" s="448"/>
      <c r="J144" s="448"/>
      <c r="K144" s="448"/>
      <c r="L144" s="448"/>
      <c r="M144" s="448"/>
      <c r="N144" s="448"/>
    </row>
    <row r="145" spans="2:14">
      <c r="B145" s="448"/>
      <c r="C145" s="635"/>
      <c r="D145" s="448"/>
      <c r="E145" s="448"/>
      <c r="F145" s="448"/>
      <c r="G145" s="448"/>
      <c r="H145" s="448"/>
      <c r="I145" s="448"/>
      <c r="J145" s="448"/>
      <c r="K145" s="448"/>
      <c r="L145" s="448"/>
      <c r="M145" s="448"/>
      <c r="N145" s="448"/>
    </row>
    <row r="146" spans="2:14">
      <c r="B146" s="448"/>
      <c r="C146" s="635"/>
      <c r="D146" s="448"/>
      <c r="E146" s="448"/>
      <c r="F146" s="448"/>
      <c r="G146" s="448"/>
      <c r="H146" s="448"/>
      <c r="I146" s="448"/>
      <c r="J146" s="448"/>
      <c r="K146" s="448"/>
      <c r="L146" s="448"/>
      <c r="M146" s="448"/>
      <c r="N146" s="448"/>
    </row>
    <row r="147" spans="2:14">
      <c r="B147" s="448"/>
      <c r="C147" s="635"/>
      <c r="D147" s="448"/>
      <c r="E147" s="448"/>
      <c r="F147" s="448"/>
      <c r="G147" s="448"/>
      <c r="H147" s="448"/>
      <c r="I147" s="448"/>
      <c r="J147" s="448"/>
      <c r="K147" s="448"/>
      <c r="L147" s="448"/>
      <c r="M147" s="448"/>
      <c r="N147" s="448"/>
    </row>
    <row r="148" spans="2:14">
      <c r="B148" s="448"/>
      <c r="C148" s="635"/>
      <c r="D148" s="448"/>
      <c r="E148" s="448"/>
      <c r="F148" s="448"/>
      <c r="G148" s="448"/>
      <c r="H148" s="448"/>
      <c r="I148" s="448"/>
      <c r="J148" s="448"/>
      <c r="K148" s="448"/>
      <c r="L148" s="448"/>
      <c r="M148" s="448"/>
      <c r="N148" s="448"/>
    </row>
    <row r="149" spans="2:14">
      <c r="B149" s="448"/>
      <c r="C149" s="635"/>
      <c r="D149" s="448"/>
      <c r="E149" s="448"/>
      <c r="F149" s="448"/>
      <c r="G149" s="448"/>
      <c r="H149" s="448"/>
      <c r="I149" s="448"/>
      <c r="J149" s="448"/>
      <c r="K149" s="448"/>
      <c r="L149" s="448"/>
      <c r="M149" s="448"/>
      <c r="N149" s="448"/>
    </row>
    <row r="150" spans="2:14">
      <c r="B150" s="448"/>
      <c r="C150" s="635"/>
      <c r="D150" s="448"/>
      <c r="E150" s="448"/>
      <c r="F150" s="448"/>
      <c r="G150" s="448"/>
      <c r="H150" s="448"/>
      <c r="I150" s="448"/>
      <c r="J150" s="448"/>
      <c r="K150" s="448"/>
      <c r="L150" s="448"/>
      <c r="M150" s="448"/>
      <c r="N150" s="448"/>
    </row>
    <row r="151" spans="2:14">
      <c r="B151" s="448"/>
      <c r="C151" s="635"/>
      <c r="D151" s="448"/>
      <c r="E151" s="448"/>
      <c r="F151" s="448"/>
      <c r="G151" s="448"/>
      <c r="H151" s="448"/>
      <c r="I151" s="448"/>
      <c r="J151" s="448"/>
      <c r="K151" s="448"/>
      <c r="L151" s="448"/>
      <c r="M151" s="448"/>
      <c r="N151" s="448"/>
    </row>
    <row r="152" spans="2:14">
      <c r="B152" s="448"/>
      <c r="C152" s="635"/>
      <c r="D152" s="448"/>
      <c r="E152" s="448"/>
      <c r="F152" s="448"/>
      <c r="G152" s="448"/>
      <c r="H152" s="448"/>
      <c r="I152" s="448"/>
      <c r="J152" s="448"/>
      <c r="K152" s="448"/>
      <c r="L152" s="448"/>
      <c r="M152" s="448"/>
      <c r="N152" s="448"/>
    </row>
    <row r="153" spans="2:14">
      <c r="B153" s="448"/>
      <c r="C153" s="635"/>
      <c r="D153" s="448"/>
      <c r="E153" s="448"/>
      <c r="F153" s="448"/>
      <c r="G153" s="448"/>
      <c r="H153" s="448"/>
      <c r="I153" s="448"/>
      <c r="J153" s="448"/>
      <c r="K153" s="448"/>
      <c r="L153" s="448"/>
      <c r="M153" s="448"/>
      <c r="N153" s="448"/>
    </row>
    <row r="154" spans="2:14">
      <c r="B154" s="448"/>
      <c r="C154" s="635"/>
      <c r="D154" s="448"/>
      <c r="E154" s="448"/>
      <c r="F154" s="448"/>
      <c r="G154" s="448"/>
      <c r="H154" s="448"/>
      <c r="I154" s="448"/>
      <c r="J154" s="448"/>
      <c r="K154" s="448"/>
      <c r="L154" s="448"/>
      <c r="M154" s="448"/>
      <c r="N154" s="448"/>
    </row>
    <row r="155" spans="2:14">
      <c r="B155" s="448"/>
      <c r="C155" s="635"/>
      <c r="D155" s="448"/>
      <c r="E155" s="448"/>
      <c r="F155" s="448"/>
      <c r="G155" s="448"/>
      <c r="H155" s="448"/>
      <c r="I155" s="448"/>
      <c r="J155" s="448"/>
      <c r="K155" s="448"/>
      <c r="L155" s="448"/>
      <c r="M155" s="448"/>
      <c r="N155" s="448"/>
    </row>
    <row r="156" spans="2:14">
      <c r="B156" s="448"/>
      <c r="C156" s="635"/>
      <c r="D156" s="448"/>
      <c r="E156" s="448"/>
      <c r="F156" s="448"/>
      <c r="G156" s="448"/>
      <c r="H156" s="448"/>
      <c r="I156" s="448"/>
      <c r="J156" s="448"/>
      <c r="K156" s="448"/>
      <c r="L156" s="448"/>
      <c r="M156" s="448"/>
      <c r="N156" s="448"/>
    </row>
    <row r="157" spans="2:14">
      <c r="B157" s="448"/>
      <c r="C157" s="635"/>
      <c r="D157" s="448"/>
      <c r="E157" s="448"/>
      <c r="F157" s="448"/>
      <c r="G157" s="448"/>
      <c r="H157" s="448"/>
      <c r="I157" s="448"/>
      <c r="J157" s="448"/>
      <c r="K157" s="448"/>
      <c r="L157" s="448"/>
      <c r="M157" s="448"/>
      <c r="N157" s="448"/>
    </row>
    <row r="158" spans="2:14">
      <c r="B158" s="448"/>
      <c r="C158" s="635"/>
      <c r="D158" s="448"/>
      <c r="E158" s="448"/>
      <c r="F158" s="448"/>
      <c r="G158" s="448"/>
      <c r="H158" s="448"/>
      <c r="I158" s="448"/>
      <c r="J158" s="448"/>
      <c r="K158" s="448"/>
      <c r="L158" s="448"/>
      <c r="M158" s="448"/>
      <c r="N158" s="448"/>
    </row>
    <row r="159" spans="2:14">
      <c r="B159" s="448"/>
      <c r="C159" s="635"/>
      <c r="D159" s="448"/>
      <c r="E159" s="448"/>
      <c r="F159" s="448"/>
      <c r="G159" s="448"/>
      <c r="H159" s="448"/>
      <c r="I159" s="448"/>
      <c r="J159" s="448"/>
      <c r="K159" s="448"/>
      <c r="L159" s="448"/>
      <c r="M159" s="448"/>
      <c r="N159" s="448"/>
    </row>
    <row r="160" spans="2:14">
      <c r="B160" s="448"/>
      <c r="C160" s="635"/>
      <c r="D160" s="448"/>
      <c r="E160" s="448"/>
      <c r="F160" s="448"/>
      <c r="G160" s="448"/>
      <c r="H160" s="448"/>
      <c r="I160" s="448"/>
      <c r="J160" s="448"/>
      <c r="K160" s="448"/>
      <c r="L160" s="448"/>
      <c r="M160" s="448"/>
      <c r="N160" s="448"/>
    </row>
    <row r="161" spans="2:14">
      <c r="B161" s="448"/>
      <c r="C161" s="635"/>
      <c r="D161" s="448"/>
      <c r="E161" s="448"/>
      <c r="F161" s="448"/>
      <c r="G161" s="448"/>
      <c r="H161" s="448"/>
      <c r="I161" s="448"/>
      <c r="J161" s="448"/>
      <c r="K161" s="448"/>
      <c r="L161" s="448"/>
      <c r="M161" s="448"/>
      <c r="N161" s="448"/>
    </row>
    <row r="162" spans="2:14">
      <c r="B162" s="448"/>
      <c r="C162" s="635"/>
      <c r="D162" s="448"/>
      <c r="E162" s="448"/>
      <c r="F162" s="448"/>
      <c r="G162" s="448"/>
      <c r="H162" s="448"/>
      <c r="I162" s="448"/>
      <c r="J162" s="448"/>
      <c r="K162" s="448"/>
      <c r="L162" s="448"/>
      <c r="M162" s="448"/>
      <c r="N162" s="448"/>
    </row>
    <row r="163" spans="2:14">
      <c r="B163" s="448"/>
      <c r="C163" s="635"/>
      <c r="D163" s="448"/>
      <c r="E163" s="448"/>
      <c r="F163" s="448"/>
      <c r="G163" s="448"/>
      <c r="H163" s="448"/>
      <c r="I163" s="448"/>
      <c r="J163" s="448"/>
      <c r="K163" s="448"/>
      <c r="L163" s="448"/>
      <c r="M163" s="448"/>
      <c r="N163" s="448"/>
    </row>
    <row r="164" spans="2:14">
      <c r="B164" s="448"/>
      <c r="C164" s="635"/>
      <c r="D164" s="448"/>
      <c r="E164" s="448"/>
      <c r="F164" s="448"/>
      <c r="G164" s="448"/>
      <c r="H164" s="448"/>
      <c r="I164" s="448"/>
      <c r="J164" s="448"/>
      <c r="K164" s="448"/>
      <c r="L164" s="448"/>
      <c r="M164" s="448"/>
      <c r="N164" s="448"/>
    </row>
    <row r="165" spans="2:14">
      <c r="B165" s="448"/>
      <c r="C165" s="635"/>
      <c r="D165" s="448"/>
      <c r="E165" s="448"/>
      <c r="F165" s="448"/>
      <c r="G165" s="448"/>
      <c r="H165" s="448"/>
      <c r="I165" s="448"/>
      <c r="J165" s="448"/>
      <c r="K165" s="448"/>
      <c r="L165" s="448"/>
      <c r="M165" s="448"/>
      <c r="N165" s="448"/>
    </row>
    <row r="166" spans="2:14">
      <c r="B166" s="448"/>
      <c r="C166" s="635"/>
      <c r="D166" s="448"/>
      <c r="E166" s="448"/>
      <c r="F166" s="448"/>
      <c r="G166" s="448"/>
      <c r="H166" s="448"/>
      <c r="I166" s="448"/>
      <c r="J166" s="448"/>
      <c r="K166" s="448"/>
      <c r="L166" s="448"/>
      <c r="M166" s="448"/>
      <c r="N166" s="448"/>
    </row>
    <row r="167" spans="2:14">
      <c r="B167" s="448"/>
      <c r="C167" s="635"/>
      <c r="D167" s="448"/>
      <c r="E167" s="448"/>
      <c r="F167" s="448"/>
      <c r="G167" s="448"/>
      <c r="H167" s="448"/>
      <c r="I167" s="448"/>
      <c r="J167" s="448"/>
      <c r="K167" s="448"/>
      <c r="L167" s="448"/>
      <c r="M167" s="448"/>
      <c r="N167" s="448"/>
    </row>
    <row r="168" spans="2:14">
      <c r="B168" s="448"/>
      <c r="C168" s="635"/>
      <c r="D168" s="448"/>
      <c r="E168" s="448"/>
      <c r="F168" s="448"/>
      <c r="G168" s="448"/>
      <c r="H168" s="448"/>
      <c r="I168" s="448"/>
      <c r="J168" s="448"/>
      <c r="K168" s="448"/>
      <c r="L168" s="448"/>
      <c r="M168" s="448"/>
      <c r="N168" s="448"/>
    </row>
    <row r="169" spans="2:14">
      <c r="B169" s="448"/>
      <c r="C169" s="635"/>
      <c r="D169" s="448"/>
      <c r="E169" s="448"/>
      <c r="F169" s="448"/>
      <c r="G169" s="448"/>
      <c r="H169" s="448"/>
      <c r="I169" s="448"/>
      <c r="J169" s="448"/>
      <c r="K169" s="448"/>
      <c r="L169" s="448"/>
      <c r="M169" s="448"/>
      <c r="N169" s="448"/>
    </row>
    <row r="170" spans="2:14">
      <c r="B170" s="448"/>
      <c r="C170" s="635"/>
      <c r="D170" s="448"/>
      <c r="E170" s="448"/>
      <c r="F170" s="448"/>
      <c r="G170" s="448"/>
      <c r="H170" s="448"/>
      <c r="I170" s="448"/>
      <c r="J170" s="448"/>
      <c r="K170" s="448"/>
      <c r="L170" s="448"/>
      <c r="M170" s="448"/>
      <c r="N170" s="448"/>
    </row>
    <row r="171" spans="2:14">
      <c r="B171" s="448"/>
      <c r="C171" s="635"/>
      <c r="D171" s="448"/>
      <c r="E171" s="448"/>
      <c r="F171" s="448"/>
      <c r="G171" s="448"/>
      <c r="H171" s="448"/>
      <c r="I171" s="448"/>
      <c r="J171" s="448"/>
      <c r="K171" s="448"/>
      <c r="L171" s="448"/>
      <c r="M171" s="448"/>
      <c r="N171" s="448"/>
    </row>
    <row r="172" spans="2:14">
      <c r="B172" s="448"/>
      <c r="C172" s="635"/>
      <c r="D172" s="448"/>
      <c r="E172" s="448"/>
      <c r="F172" s="448"/>
      <c r="G172" s="448"/>
      <c r="H172" s="448"/>
      <c r="I172" s="448"/>
      <c r="J172" s="448"/>
      <c r="K172" s="448"/>
      <c r="L172" s="448"/>
      <c r="M172" s="448"/>
      <c r="N172" s="448"/>
    </row>
    <row r="173" spans="2:14">
      <c r="B173" s="448"/>
      <c r="C173" s="635"/>
      <c r="D173" s="448"/>
      <c r="E173" s="448"/>
      <c r="F173" s="448"/>
      <c r="G173" s="448"/>
      <c r="H173" s="448"/>
      <c r="I173" s="448"/>
      <c r="J173" s="448"/>
      <c r="K173" s="448"/>
      <c r="L173" s="448"/>
      <c r="M173" s="448"/>
      <c r="N173" s="448"/>
    </row>
    <row r="174" spans="2:14">
      <c r="B174" s="448"/>
      <c r="C174" s="635"/>
      <c r="D174" s="448"/>
      <c r="E174" s="448"/>
      <c r="F174" s="448"/>
      <c r="G174" s="448"/>
      <c r="H174" s="448"/>
      <c r="I174" s="448"/>
      <c r="J174" s="448"/>
      <c r="K174" s="448"/>
      <c r="L174" s="448"/>
      <c r="M174" s="448"/>
      <c r="N174" s="448"/>
    </row>
    <row r="175" spans="2:14">
      <c r="B175" s="448"/>
      <c r="C175" s="635"/>
      <c r="D175" s="448"/>
      <c r="E175" s="448"/>
      <c r="F175" s="448"/>
      <c r="G175" s="448"/>
      <c r="H175" s="448"/>
      <c r="I175" s="448"/>
      <c r="J175" s="448"/>
      <c r="K175" s="448"/>
      <c r="L175" s="448"/>
      <c r="M175" s="448"/>
      <c r="N175" s="448"/>
    </row>
    <row r="176" spans="2:14">
      <c r="B176" s="448"/>
      <c r="C176" s="635"/>
      <c r="D176" s="448"/>
      <c r="E176" s="448"/>
      <c r="F176" s="448"/>
      <c r="G176" s="448"/>
      <c r="H176" s="448"/>
      <c r="I176" s="448"/>
      <c r="J176" s="448"/>
      <c r="K176" s="448"/>
      <c r="L176" s="448"/>
      <c r="M176" s="448"/>
      <c r="N176" s="448"/>
    </row>
    <row r="177" spans="2:14">
      <c r="B177" s="448"/>
      <c r="C177" s="635"/>
      <c r="D177" s="448"/>
      <c r="E177" s="448"/>
      <c r="F177" s="448"/>
      <c r="G177" s="448"/>
      <c r="H177" s="448"/>
      <c r="I177" s="448"/>
      <c r="J177" s="448"/>
      <c r="K177" s="448"/>
      <c r="L177" s="448"/>
      <c r="M177" s="448"/>
      <c r="N177" s="448"/>
    </row>
    <row r="178" spans="2:14">
      <c r="B178" s="448"/>
      <c r="C178" s="635"/>
      <c r="D178" s="448"/>
      <c r="E178" s="448"/>
      <c r="F178" s="448"/>
      <c r="G178" s="448"/>
      <c r="H178" s="448"/>
      <c r="I178" s="448"/>
      <c r="J178" s="448"/>
      <c r="K178" s="448"/>
      <c r="L178" s="448"/>
      <c r="M178" s="448"/>
      <c r="N178" s="448"/>
    </row>
    <row r="179" spans="2:14">
      <c r="B179" s="448"/>
      <c r="C179" s="635"/>
      <c r="D179" s="448"/>
      <c r="E179" s="448"/>
      <c r="F179" s="448"/>
      <c r="G179" s="448"/>
      <c r="H179" s="448"/>
      <c r="I179" s="448"/>
      <c r="J179" s="448"/>
      <c r="K179" s="448"/>
      <c r="L179" s="448"/>
      <c r="M179" s="448"/>
      <c r="N179" s="448"/>
    </row>
    <row r="180" spans="2:14">
      <c r="B180" s="448"/>
      <c r="C180" s="635"/>
      <c r="D180" s="448"/>
      <c r="E180" s="448"/>
      <c r="F180" s="448"/>
      <c r="G180" s="448"/>
      <c r="H180" s="448"/>
      <c r="I180" s="448"/>
      <c r="J180" s="448"/>
      <c r="K180" s="448"/>
      <c r="L180" s="448"/>
      <c r="M180" s="448"/>
      <c r="N180" s="448"/>
    </row>
    <row r="181" spans="2:14">
      <c r="B181" s="448"/>
      <c r="C181" s="635"/>
      <c r="D181" s="448"/>
      <c r="E181" s="448"/>
      <c r="F181" s="448"/>
      <c r="G181" s="448"/>
      <c r="H181" s="448"/>
      <c r="I181" s="448"/>
      <c r="J181" s="448"/>
      <c r="K181" s="448"/>
      <c r="L181" s="448"/>
      <c r="M181" s="448"/>
      <c r="N181" s="448"/>
    </row>
    <row r="182" spans="2:14">
      <c r="B182" s="448"/>
      <c r="C182" s="635"/>
      <c r="D182" s="448"/>
      <c r="E182" s="448"/>
      <c r="F182" s="448"/>
      <c r="G182" s="448"/>
      <c r="H182" s="448"/>
      <c r="I182" s="448"/>
      <c r="J182" s="448"/>
      <c r="K182" s="448"/>
      <c r="L182" s="448"/>
      <c r="M182" s="448"/>
      <c r="N182" s="448"/>
    </row>
    <row r="183" spans="2:14">
      <c r="B183" s="448"/>
      <c r="C183" s="635"/>
      <c r="D183" s="448"/>
      <c r="E183" s="448"/>
      <c r="F183" s="448"/>
      <c r="G183" s="448"/>
      <c r="H183" s="448"/>
      <c r="I183" s="448"/>
      <c r="J183" s="448"/>
      <c r="K183" s="448"/>
      <c r="L183" s="448"/>
      <c r="M183" s="448"/>
      <c r="N183" s="448"/>
    </row>
    <row r="184" spans="2:14">
      <c r="B184" s="448"/>
      <c r="C184" s="635"/>
      <c r="D184" s="448"/>
      <c r="E184" s="448"/>
      <c r="F184" s="448"/>
      <c r="G184" s="448"/>
      <c r="H184" s="448"/>
      <c r="I184" s="448"/>
      <c r="J184" s="448"/>
      <c r="K184" s="448"/>
      <c r="L184" s="448"/>
      <c r="M184" s="448"/>
      <c r="N184" s="448"/>
    </row>
    <row r="185" spans="2:14">
      <c r="B185" s="448"/>
      <c r="C185" s="635"/>
      <c r="D185" s="448"/>
      <c r="E185" s="448"/>
      <c r="F185" s="448"/>
      <c r="G185" s="448"/>
      <c r="H185" s="448"/>
      <c r="I185" s="448"/>
      <c r="J185" s="448"/>
      <c r="K185" s="448"/>
      <c r="L185" s="448"/>
      <c r="M185" s="448"/>
      <c r="N185" s="448"/>
    </row>
    <row r="186" spans="2:14">
      <c r="B186" s="448"/>
      <c r="C186" s="635"/>
      <c r="D186" s="448"/>
      <c r="E186" s="448"/>
      <c r="F186" s="448"/>
      <c r="G186" s="448"/>
      <c r="H186" s="448"/>
      <c r="I186" s="448"/>
      <c r="J186" s="448"/>
      <c r="K186" s="448"/>
      <c r="L186" s="448"/>
      <c r="M186" s="448"/>
      <c r="N186" s="448"/>
    </row>
    <row r="187" spans="2:14">
      <c r="B187" s="448"/>
      <c r="C187" s="635"/>
      <c r="D187" s="448"/>
      <c r="E187" s="448"/>
      <c r="F187" s="448"/>
      <c r="G187" s="448"/>
      <c r="H187" s="448"/>
      <c r="I187" s="448"/>
      <c r="J187" s="448"/>
      <c r="K187" s="448"/>
      <c r="L187" s="448"/>
      <c r="M187" s="448"/>
      <c r="N187" s="448"/>
    </row>
    <row r="188" spans="2:14">
      <c r="B188" s="448"/>
      <c r="C188" s="635"/>
      <c r="D188" s="448"/>
      <c r="E188" s="448"/>
      <c r="F188" s="448"/>
      <c r="G188" s="448"/>
      <c r="H188" s="448"/>
      <c r="I188" s="448"/>
      <c r="J188" s="448"/>
      <c r="K188" s="448"/>
      <c r="L188" s="448"/>
      <c r="M188" s="448"/>
      <c r="N188" s="448"/>
    </row>
    <row r="189" spans="2:14">
      <c r="B189" s="448"/>
      <c r="C189" s="635"/>
      <c r="D189" s="448"/>
      <c r="E189" s="448"/>
      <c r="F189" s="448"/>
      <c r="G189" s="448"/>
      <c r="H189" s="448"/>
      <c r="I189" s="448"/>
      <c r="J189" s="448"/>
      <c r="K189" s="448"/>
      <c r="L189" s="448"/>
      <c r="M189" s="448"/>
      <c r="N189" s="448"/>
    </row>
    <row r="190" spans="2:14">
      <c r="B190" s="448"/>
      <c r="C190" s="635"/>
      <c r="D190" s="448"/>
      <c r="E190" s="448"/>
      <c r="F190" s="448"/>
      <c r="G190" s="448"/>
      <c r="H190" s="448"/>
      <c r="I190" s="448"/>
      <c r="J190" s="448"/>
      <c r="K190" s="448"/>
      <c r="L190" s="448"/>
      <c r="M190" s="448"/>
      <c r="N190" s="448"/>
    </row>
    <row r="191" spans="2:14">
      <c r="B191" s="448"/>
      <c r="C191" s="635"/>
      <c r="D191" s="448"/>
      <c r="E191" s="448"/>
      <c r="F191" s="448"/>
      <c r="G191" s="448"/>
      <c r="H191" s="448"/>
      <c r="I191" s="448"/>
      <c r="J191" s="448"/>
      <c r="K191" s="448"/>
      <c r="L191" s="448"/>
      <c r="M191" s="448"/>
      <c r="N191" s="448"/>
    </row>
    <row r="192" spans="2:14">
      <c r="B192" s="448"/>
      <c r="C192" s="635"/>
      <c r="D192" s="448"/>
      <c r="E192" s="448"/>
      <c r="F192" s="448"/>
      <c r="G192" s="448"/>
      <c r="H192" s="448"/>
      <c r="I192" s="448"/>
      <c r="J192" s="448"/>
      <c r="K192" s="448"/>
      <c r="L192" s="448"/>
      <c r="M192" s="448"/>
      <c r="N192" s="448"/>
    </row>
    <row r="193" spans="2:14">
      <c r="B193" s="448"/>
      <c r="C193" s="635"/>
      <c r="D193" s="448"/>
      <c r="E193" s="448"/>
      <c r="F193" s="448"/>
      <c r="G193" s="448"/>
      <c r="H193" s="448"/>
      <c r="I193" s="448"/>
      <c r="J193" s="448"/>
      <c r="K193" s="448"/>
      <c r="L193" s="448"/>
      <c r="M193" s="448"/>
      <c r="N193" s="448"/>
    </row>
    <row r="194" spans="2:14">
      <c r="B194" s="448"/>
      <c r="C194" s="635"/>
      <c r="D194" s="448"/>
      <c r="E194" s="448"/>
      <c r="F194" s="448"/>
      <c r="G194" s="448"/>
      <c r="H194" s="448"/>
      <c r="I194" s="448"/>
      <c r="J194" s="448"/>
      <c r="K194" s="448"/>
      <c r="L194" s="448"/>
      <c r="M194" s="448"/>
      <c r="N194" s="448"/>
    </row>
    <row r="195" spans="2:14">
      <c r="B195" s="448"/>
      <c r="C195" s="635"/>
      <c r="D195" s="448"/>
      <c r="E195" s="448"/>
      <c r="F195" s="448"/>
      <c r="G195" s="448"/>
      <c r="H195" s="448"/>
      <c r="I195" s="448"/>
      <c r="J195" s="448"/>
      <c r="K195" s="448"/>
      <c r="L195" s="448"/>
      <c r="M195" s="448"/>
      <c r="N195" s="448"/>
    </row>
    <row r="196" spans="2:14">
      <c r="B196" s="448"/>
      <c r="C196" s="635"/>
      <c r="D196" s="448"/>
      <c r="E196" s="448"/>
      <c r="F196" s="448"/>
      <c r="G196" s="448"/>
      <c r="H196" s="448"/>
      <c r="I196" s="448"/>
      <c r="J196" s="448"/>
      <c r="K196" s="448"/>
      <c r="L196" s="448"/>
      <c r="M196" s="448"/>
      <c r="N196" s="448"/>
    </row>
    <row r="197" spans="2:14">
      <c r="B197" s="448"/>
      <c r="C197" s="635"/>
      <c r="D197" s="448"/>
      <c r="E197" s="448"/>
      <c r="F197" s="448"/>
      <c r="G197" s="448"/>
      <c r="H197" s="448"/>
      <c r="I197" s="448"/>
      <c r="J197" s="448"/>
      <c r="K197" s="448"/>
      <c r="L197" s="448"/>
      <c r="M197" s="448"/>
      <c r="N197" s="448"/>
    </row>
    <row r="198" spans="2:14">
      <c r="B198" s="448"/>
      <c r="C198" s="635"/>
      <c r="D198" s="448"/>
      <c r="E198" s="448"/>
      <c r="F198" s="448"/>
      <c r="G198" s="448"/>
      <c r="H198" s="448"/>
      <c r="I198" s="448"/>
      <c r="J198" s="448"/>
      <c r="K198" s="448"/>
      <c r="L198" s="448"/>
      <c r="M198" s="448"/>
      <c r="N198" s="448"/>
    </row>
    <row r="199" spans="2:14">
      <c r="B199" s="448"/>
      <c r="C199" s="635"/>
      <c r="D199" s="448"/>
      <c r="E199" s="448"/>
      <c r="F199" s="448"/>
      <c r="G199" s="448"/>
      <c r="H199" s="448"/>
      <c r="I199" s="448"/>
      <c r="J199" s="448"/>
      <c r="K199" s="448"/>
      <c r="L199" s="448"/>
      <c r="M199" s="448"/>
      <c r="N199" s="448"/>
    </row>
    <row r="200" spans="2:14">
      <c r="B200" s="448"/>
      <c r="C200" s="635"/>
      <c r="D200" s="448"/>
      <c r="E200" s="448"/>
      <c r="F200" s="448"/>
      <c r="G200" s="448"/>
      <c r="H200" s="448"/>
      <c r="I200" s="448"/>
      <c r="J200" s="448"/>
      <c r="K200" s="448"/>
      <c r="L200" s="448"/>
      <c r="M200" s="448"/>
      <c r="N200" s="448"/>
    </row>
    <row r="201" spans="2:14">
      <c r="B201" s="448"/>
      <c r="C201" s="635"/>
      <c r="D201" s="448"/>
      <c r="E201" s="448"/>
      <c r="F201" s="448"/>
      <c r="G201" s="448"/>
      <c r="H201" s="448"/>
      <c r="I201" s="448"/>
      <c r="J201" s="448"/>
      <c r="K201" s="448"/>
      <c r="L201" s="448"/>
      <c r="M201" s="448"/>
      <c r="N201" s="448"/>
    </row>
    <row r="202" spans="2:14">
      <c r="B202" s="448"/>
      <c r="C202" s="635"/>
      <c r="D202" s="448"/>
      <c r="E202" s="448"/>
      <c r="F202" s="448"/>
      <c r="G202" s="448"/>
      <c r="H202" s="448"/>
      <c r="I202" s="448"/>
      <c r="J202" s="448"/>
      <c r="K202" s="448"/>
      <c r="L202" s="448"/>
      <c r="M202" s="448"/>
      <c r="N202" s="448"/>
    </row>
    <row r="203" spans="2:14">
      <c r="B203" s="448"/>
      <c r="C203" s="635"/>
      <c r="D203" s="448"/>
      <c r="E203" s="448"/>
      <c r="F203" s="448"/>
      <c r="G203" s="448"/>
      <c r="H203" s="448"/>
      <c r="I203" s="448"/>
      <c r="J203" s="448"/>
      <c r="K203" s="448"/>
      <c r="L203" s="448"/>
      <c r="M203" s="448"/>
      <c r="N203" s="448"/>
    </row>
    <row r="204" spans="2:14">
      <c r="B204" s="448"/>
      <c r="C204" s="635"/>
      <c r="D204" s="448"/>
      <c r="E204" s="448"/>
      <c r="F204" s="448"/>
      <c r="G204" s="448"/>
      <c r="H204" s="448"/>
      <c r="I204" s="448"/>
      <c r="J204" s="448"/>
      <c r="K204" s="448"/>
      <c r="L204" s="448"/>
      <c r="M204" s="448"/>
      <c r="N204" s="448"/>
    </row>
    <row r="205" spans="2:14">
      <c r="B205" s="448"/>
      <c r="C205" s="635"/>
      <c r="D205" s="448"/>
      <c r="E205" s="448"/>
      <c r="F205" s="448"/>
      <c r="G205" s="448"/>
      <c r="H205" s="448"/>
      <c r="I205" s="448"/>
      <c r="J205" s="448"/>
      <c r="K205" s="448"/>
      <c r="L205" s="448"/>
      <c r="M205" s="448"/>
      <c r="N205" s="448"/>
    </row>
    <row r="206" spans="2:14">
      <c r="B206" s="448"/>
      <c r="C206" s="635"/>
      <c r="D206" s="448"/>
      <c r="E206" s="448"/>
      <c r="F206" s="448"/>
      <c r="G206" s="448"/>
      <c r="H206" s="448"/>
      <c r="I206" s="448"/>
      <c r="J206" s="448"/>
      <c r="K206" s="448"/>
      <c r="L206" s="448"/>
      <c r="M206" s="448"/>
      <c r="N206" s="448"/>
    </row>
    <row r="207" spans="2:14">
      <c r="B207" s="448"/>
      <c r="C207" s="635"/>
      <c r="D207" s="448"/>
      <c r="E207" s="448"/>
      <c r="F207" s="448"/>
      <c r="G207" s="448"/>
      <c r="H207" s="448"/>
      <c r="I207" s="448"/>
      <c r="J207" s="448"/>
      <c r="K207" s="448"/>
      <c r="L207" s="448"/>
      <c r="M207" s="448"/>
      <c r="N207" s="448"/>
    </row>
    <row r="208" spans="2:14">
      <c r="B208" s="448"/>
      <c r="C208" s="635"/>
      <c r="D208" s="448"/>
      <c r="E208" s="448"/>
      <c r="F208" s="448"/>
      <c r="G208" s="448"/>
      <c r="H208" s="448"/>
      <c r="I208" s="448"/>
      <c r="J208" s="448"/>
      <c r="K208" s="448"/>
      <c r="L208" s="448"/>
      <c r="M208" s="448"/>
      <c r="N208" s="448"/>
    </row>
    <row r="209" spans="2:14">
      <c r="B209" s="448"/>
      <c r="C209" s="635"/>
      <c r="D209" s="448"/>
      <c r="E209" s="448"/>
      <c r="F209" s="448"/>
      <c r="G209" s="448"/>
      <c r="H209" s="448"/>
      <c r="I209" s="448"/>
      <c r="J209" s="448"/>
      <c r="K209" s="448"/>
      <c r="L209" s="448"/>
      <c r="M209" s="448"/>
      <c r="N209" s="448"/>
    </row>
    <row r="210" spans="2:14">
      <c r="B210" s="448"/>
      <c r="C210" s="635"/>
      <c r="D210" s="448"/>
      <c r="E210" s="448"/>
      <c r="F210" s="448"/>
      <c r="G210" s="448"/>
      <c r="H210" s="448"/>
      <c r="I210" s="448"/>
      <c r="J210" s="448"/>
      <c r="K210" s="448"/>
      <c r="L210" s="448"/>
      <c r="M210" s="448"/>
      <c r="N210" s="448"/>
    </row>
    <row r="211" spans="2:14">
      <c r="B211" s="448"/>
      <c r="C211" s="635"/>
      <c r="D211" s="448"/>
      <c r="E211" s="448"/>
      <c r="F211" s="448"/>
      <c r="G211" s="448"/>
      <c r="H211" s="448"/>
      <c r="I211" s="448"/>
      <c r="J211" s="448"/>
      <c r="K211" s="448"/>
      <c r="L211" s="448"/>
      <c r="M211" s="448"/>
      <c r="N211" s="448"/>
    </row>
    <row r="212" spans="2:14">
      <c r="B212" s="448"/>
      <c r="C212" s="635"/>
      <c r="D212" s="448"/>
      <c r="E212" s="448"/>
      <c r="F212" s="448"/>
      <c r="G212" s="448"/>
      <c r="H212" s="448"/>
      <c r="I212" s="448"/>
      <c r="J212" s="448"/>
      <c r="K212" s="448"/>
      <c r="L212" s="448"/>
      <c r="M212" s="448"/>
      <c r="N212" s="448"/>
    </row>
    <row r="213" spans="2:14">
      <c r="B213" s="448"/>
      <c r="C213" s="635"/>
      <c r="D213" s="448"/>
      <c r="E213" s="448"/>
      <c r="F213" s="448"/>
      <c r="G213" s="448"/>
      <c r="H213" s="448"/>
      <c r="I213" s="448"/>
      <c r="J213" s="448"/>
      <c r="K213" s="448"/>
      <c r="L213" s="448"/>
      <c r="M213" s="448"/>
      <c r="N213" s="448"/>
    </row>
    <row r="214" spans="2:14">
      <c r="B214" s="448"/>
      <c r="C214" s="635"/>
      <c r="D214" s="448"/>
      <c r="E214" s="448"/>
      <c r="F214" s="448"/>
      <c r="G214" s="448"/>
      <c r="H214" s="448"/>
      <c r="I214" s="448"/>
      <c r="J214" s="448"/>
      <c r="K214" s="448"/>
      <c r="L214" s="448"/>
      <c r="M214" s="448"/>
      <c r="N214" s="448"/>
    </row>
    <row r="215" spans="2:14">
      <c r="B215" s="448"/>
      <c r="C215" s="635"/>
      <c r="D215" s="448"/>
      <c r="E215" s="448"/>
      <c r="F215" s="448"/>
      <c r="G215" s="448"/>
      <c r="H215" s="448"/>
      <c r="I215" s="448"/>
      <c r="J215" s="448"/>
      <c r="K215" s="448"/>
      <c r="L215" s="448"/>
      <c r="M215" s="448"/>
      <c r="N215" s="448"/>
    </row>
    <row r="216" spans="2:14">
      <c r="B216" s="448"/>
      <c r="C216" s="635"/>
      <c r="D216" s="448"/>
      <c r="E216" s="448"/>
      <c r="F216" s="448"/>
      <c r="G216" s="448"/>
      <c r="H216" s="448"/>
      <c r="I216" s="448"/>
      <c r="J216" s="448"/>
      <c r="K216" s="448"/>
      <c r="L216" s="448"/>
      <c r="M216" s="448"/>
      <c r="N216" s="448"/>
    </row>
    <row r="217" spans="2:14">
      <c r="B217" s="448"/>
      <c r="C217" s="635"/>
      <c r="D217" s="448"/>
      <c r="E217" s="448"/>
      <c r="F217" s="448"/>
      <c r="G217" s="448"/>
      <c r="H217" s="448"/>
      <c r="I217" s="448"/>
      <c r="J217" s="448"/>
      <c r="K217" s="448"/>
      <c r="L217" s="448"/>
      <c r="M217" s="448"/>
      <c r="N217" s="448"/>
    </row>
    <row r="218" spans="2:14">
      <c r="B218" s="448"/>
      <c r="C218" s="635"/>
      <c r="D218" s="448"/>
      <c r="E218" s="448"/>
      <c r="F218" s="448"/>
      <c r="G218" s="448"/>
      <c r="H218" s="448"/>
      <c r="I218" s="448"/>
      <c r="J218" s="448"/>
      <c r="K218" s="448"/>
      <c r="L218" s="448"/>
      <c r="M218" s="448"/>
      <c r="N218" s="448"/>
    </row>
    <row r="219" spans="2:14">
      <c r="B219" s="448"/>
      <c r="C219" s="635"/>
      <c r="D219" s="448"/>
      <c r="E219" s="448"/>
      <c r="F219" s="448"/>
      <c r="G219" s="448"/>
      <c r="H219" s="448"/>
      <c r="I219" s="448"/>
      <c r="J219" s="448"/>
      <c r="K219" s="448"/>
      <c r="L219" s="448"/>
      <c r="M219" s="448"/>
      <c r="N219" s="448"/>
    </row>
    <row r="220" spans="2:14">
      <c r="B220" s="448"/>
      <c r="C220" s="635"/>
      <c r="D220" s="448"/>
      <c r="E220" s="448"/>
      <c r="F220" s="448"/>
      <c r="G220" s="448"/>
      <c r="H220" s="448"/>
      <c r="I220" s="448"/>
      <c r="J220" s="448"/>
      <c r="K220" s="448"/>
      <c r="L220" s="448"/>
      <c r="M220" s="448"/>
      <c r="N220" s="448"/>
    </row>
    <row r="221" spans="2:14">
      <c r="B221" s="448"/>
      <c r="C221" s="635"/>
      <c r="D221" s="448"/>
      <c r="E221" s="448"/>
      <c r="F221" s="448"/>
      <c r="G221" s="448"/>
      <c r="H221" s="448"/>
      <c r="I221" s="448"/>
      <c r="J221" s="448"/>
      <c r="K221" s="448"/>
      <c r="L221" s="448"/>
      <c r="M221" s="448"/>
      <c r="N221" s="448"/>
    </row>
    <row r="222" spans="2:14">
      <c r="B222" s="448"/>
      <c r="C222" s="635"/>
      <c r="D222" s="448"/>
      <c r="E222" s="448"/>
      <c r="F222" s="448"/>
      <c r="G222" s="448"/>
      <c r="H222" s="448"/>
      <c r="I222" s="448"/>
      <c r="J222" s="448"/>
      <c r="K222" s="448"/>
      <c r="L222" s="448"/>
      <c r="M222" s="448"/>
      <c r="N222" s="448"/>
    </row>
    <row r="223" spans="2:14">
      <c r="B223" s="448"/>
      <c r="C223" s="635"/>
      <c r="D223" s="448"/>
      <c r="E223" s="448"/>
      <c r="F223" s="448"/>
      <c r="G223" s="448"/>
      <c r="H223" s="448"/>
      <c r="I223" s="448"/>
      <c r="J223" s="448"/>
      <c r="K223" s="448"/>
      <c r="L223" s="448"/>
      <c r="M223" s="448"/>
      <c r="N223" s="448"/>
    </row>
    <row r="224" spans="2:14">
      <c r="B224" s="448"/>
      <c r="C224" s="635"/>
      <c r="D224" s="448"/>
      <c r="E224" s="448"/>
      <c r="F224" s="448"/>
      <c r="G224" s="448"/>
      <c r="H224" s="448"/>
      <c r="I224" s="448"/>
      <c r="J224" s="448"/>
      <c r="K224" s="448"/>
      <c r="L224" s="448"/>
      <c r="M224" s="448"/>
      <c r="N224" s="448"/>
    </row>
    <row r="225" spans="2:14">
      <c r="B225" s="448"/>
      <c r="C225" s="635"/>
      <c r="D225" s="448"/>
      <c r="E225" s="448"/>
      <c r="F225" s="448"/>
      <c r="G225" s="448"/>
      <c r="H225" s="448"/>
      <c r="I225" s="448"/>
      <c r="J225" s="448"/>
      <c r="K225" s="448"/>
      <c r="L225" s="448"/>
      <c r="M225" s="448"/>
      <c r="N225" s="448"/>
    </row>
    <row r="226" spans="2:14">
      <c r="B226" s="448"/>
      <c r="C226" s="635"/>
      <c r="D226" s="448"/>
      <c r="E226" s="448"/>
      <c r="F226" s="448"/>
      <c r="G226" s="448"/>
      <c r="H226" s="448"/>
      <c r="I226" s="448"/>
      <c r="J226" s="448"/>
      <c r="K226" s="448"/>
      <c r="L226" s="448"/>
      <c r="M226" s="448"/>
      <c r="N226" s="448"/>
    </row>
    <row r="227" spans="2:14">
      <c r="B227" s="448"/>
      <c r="C227" s="635"/>
      <c r="D227" s="448"/>
      <c r="E227" s="448"/>
      <c r="F227" s="448"/>
      <c r="G227" s="448"/>
      <c r="H227" s="448"/>
      <c r="I227" s="448"/>
      <c r="J227" s="448"/>
      <c r="K227" s="448"/>
      <c r="L227" s="448"/>
      <c r="M227" s="448"/>
      <c r="N227" s="448"/>
    </row>
    <row r="228" spans="2:14">
      <c r="B228" s="448"/>
      <c r="C228" s="635"/>
      <c r="D228" s="448"/>
      <c r="E228" s="448"/>
      <c r="F228" s="448"/>
      <c r="G228" s="448"/>
      <c r="H228" s="448"/>
      <c r="I228" s="448"/>
      <c r="J228" s="448"/>
      <c r="K228" s="448"/>
      <c r="L228" s="448"/>
      <c r="M228" s="448"/>
      <c r="N228" s="448"/>
    </row>
    <row r="229" spans="2:14">
      <c r="B229" s="448"/>
      <c r="C229" s="635"/>
      <c r="D229" s="448"/>
      <c r="E229" s="448"/>
      <c r="F229" s="448"/>
      <c r="G229" s="448"/>
      <c r="H229" s="448"/>
      <c r="I229" s="448"/>
      <c r="J229" s="448"/>
      <c r="K229" s="448"/>
      <c r="L229" s="448"/>
      <c r="M229" s="448"/>
      <c r="N229" s="448"/>
    </row>
    <row r="230" spans="2:14">
      <c r="B230" s="448"/>
      <c r="C230" s="635"/>
      <c r="D230" s="448"/>
      <c r="E230" s="448"/>
      <c r="F230" s="448"/>
      <c r="G230" s="448"/>
      <c r="H230" s="448"/>
      <c r="I230" s="448"/>
      <c r="J230" s="448"/>
      <c r="K230" s="448"/>
      <c r="L230" s="448"/>
      <c r="M230" s="448"/>
      <c r="N230" s="448"/>
    </row>
    <row r="231" spans="2:14">
      <c r="B231" s="448"/>
      <c r="C231" s="635"/>
      <c r="D231" s="448"/>
      <c r="E231" s="448"/>
      <c r="F231" s="448"/>
      <c r="G231" s="448"/>
      <c r="H231" s="448"/>
      <c r="I231" s="448"/>
      <c r="J231" s="448"/>
      <c r="K231" s="448"/>
      <c r="L231" s="448"/>
      <c r="M231" s="448"/>
      <c r="N231" s="448"/>
    </row>
    <row r="232" spans="2:14">
      <c r="B232" s="448"/>
      <c r="C232" s="635"/>
      <c r="D232" s="448"/>
      <c r="E232" s="448"/>
      <c r="F232" s="448"/>
      <c r="G232" s="448"/>
      <c r="H232" s="448"/>
      <c r="I232" s="448"/>
      <c r="J232" s="448"/>
      <c r="K232" s="448"/>
      <c r="L232" s="448"/>
      <c r="M232" s="448"/>
      <c r="N232" s="448"/>
    </row>
    <row r="233" spans="2:14">
      <c r="B233" s="448"/>
      <c r="C233" s="635"/>
      <c r="D233" s="448"/>
      <c r="E233" s="448"/>
      <c r="F233" s="448"/>
      <c r="G233" s="448"/>
      <c r="H233" s="448"/>
      <c r="I233" s="448"/>
      <c r="J233" s="448"/>
      <c r="K233" s="448"/>
      <c r="L233" s="448"/>
      <c r="M233" s="448"/>
      <c r="N233" s="448"/>
    </row>
    <row r="234" spans="2:14">
      <c r="B234" s="448"/>
      <c r="C234" s="635"/>
      <c r="D234" s="448"/>
      <c r="E234" s="448"/>
      <c r="F234" s="448"/>
      <c r="G234" s="448"/>
      <c r="H234" s="448"/>
      <c r="I234" s="448"/>
      <c r="J234" s="448"/>
      <c r="K234" s="448"/>
      <c r="L234" s="448"/>
      <c r="M234" s="448"/>
      <c r="N234" s="448"/>
    </row>
    <row r="235" spans="2:14">
      <c r="B235" s="448"/>
      <c r="C235" s="635"/>
      <c r="D235" s="448"/>
      <c r="E235" s="448"/>
      <c r="F235" s="448"/>
      <c r="G235" s="448"/>
      <c r="H235" s="448"/>
      <c r="I235" s="448"/>
      <c r="J235" s="448"/>
      <c r="K235" s="448"/>
      <c r="L235" s="448"/>
      <c r="M235" s="448"/>
      <c r="N235" s="448"/>
    </row>
    <row r="236" spans="2:14">
      <c r="B236" s="448"/>
      <c r="C236" s="635"/>
      <c r="D236" s="448"/>
      <c r="E236" s="448"/>
      <c r="F236" s="448"/>
      <c r="G236" s="448"/>
      <c r="H236" s="448"/>
      <c r="I236" s="448"/>
      <c r="J236" s="448"/>
      <c r="K236" s="448"/>
      <c r="L236" s="448"/>
      <c r="M236" s="448"/>
      <c r="N236" s="448"/>
    </row>
    <row r="237" spans="2:14">
      <c r="B237" s="448"/>
      <c r="C237" s="635"/>
      <c r="D237" s="448"/>
      <c r="E237" s="448"/>
      <c r="F237" s="448"/>
      <c r="G237" s="448"/>
      <c r="H237" s="448"/>
      <c r="I237" s="448"/>
      <c r="J237" s="448"/>
      <c r="K237" s="448"/>
      <c r="L237" s="448"/>
      <c r="M237" s="448"/>
      <c r="N237" s="448"/>
    </row>
    <row r="238" spans="2:14">
      <c r="B238" s="448"/>
      <c r="C238" s="635"/>
      <c r="D238" s="448"/>
      <c r="E238" s="448"/>
      <c r="F238" s="448"/>
      <c r="G238" s="448"/>
      <c r="H238" s="448"/>
      <c r="I238" s="448"/>
      <c r="J238" s="448"/>
      <c r="K238" s="448"/>
      <c r="L238" s="448"/>
      <c r="M238" s="448"/>
      <c r="N238" s="448"/>
    </row>
    <row r="239" spans="2:14">
      <c r="B239" s="448"/>
      <c r="C239" s="635"/>
      <c r="D239" s="448"/>
      <c r="E239" s="448"/>
      <c r="F239" s="448"/>
      <c r="G239" s="448"/>
      <c r="H239" s="448"/>
      <c r="I239" s="448"/>
      <c r="J239" s="448"/>
      <c r="K239" s="448"/>
      <c r="L239" s="448"/>
      <c r="M239" s="448"/>
      <c r="N239" s="448"/>
    </row>
    <row r="240" spans="2:14">
      <c r="B240" s="448"/>
      <c r="C240" s="635"/>
      <c r="D240" s="448"/>
      <c r="E240" s="448"/>
      <c r="F240" s="448"/>
      <c r="G240" s="448"/>
      <c r="H240" s="448"/>
      <c r="I240" s="448"/>
      <c r="J240" s="448"/>
      <c r="K240" s="448"/>
      <c r="L240" s="448"/>
      <c r="M240" s="448"/>
      <c r="N240" s="448"/>
    </row>
    <row r="241" spans="2:14">
      <c r="B241" s="448"/>
      <c r="C241" s="635"/>
      <c r="D241" s="448"/>
      <c r="E241" s="448"/>
      <c r="F241" s="448"/>
      <c r="G241" s="448"/>
      <c r="H241" s="448"/>
      <c r="I241" s="448"/>
      <c r="J241" s="448"/>
      <c r="K241" s="448"/>
      <c r="L241" s="448"/>
      <c r="M241" s="448"/>
      <c r="N241" s="448"/>
    </row>
    <row r="242" spans="2:14">
      <c r="B242" s="448"/>
      <c r="C242" s="635"/>
      <c r="D242" s="448"/>
      <c r="E242" s="448"/>
      <c r="F242" s="448"/>
      <c r="G242" s="448"/>
      <c r="H242" s="448"/>
      <c r="I242" s="448"/>
      <c r="J242" s="448"/>
      <c r="K242" s="448"/>
      <c r="L242" s="448"/>
      <c r="M242" s="448"/>
      <c r="N242" s="448"/>
    </row>
    <row r="243" spans="2:14">
      <c r="B243" s="448"/>
      <c r="C243" s="635"/>
      <c r="D243" s="448"/>
      <c r="E243" s="448"/>
      <c r="F243" s="448"/>
      <c r="G243" s="448"/>
      <c r="H243" s="448"/>
      <c r="I243" s="448"/>
      <c r="J243" s="448"/>
      <c r="K243" s="448"/>
      <c r="L243" s="448"/>
      <c r="M243" s="448"/>
      <c r="N243" s="448"/>
    </row>
    <row r="244" spans="2:14">
      <c r="B244" s="448"/>
      <c r="C244" s="635"/>
      <c r="D244" s="448"/>
      <c r="E244" s="448"/>
      <c r="F244" s="448"/>
      <c r="G244" s="448"/>
      <c r="H244" s="448"/>
      <c r="I244" s="448"/>
      <c r="J244" s="448"/>
      <c r="K244" s="448"/>
      <c r="L244" s="448"/>
      <c r="M244" s="448"/>
      <c r="N244" s="448"/>
    </row>
    <row r="245" spans="2:14">
      <c r="B245" s="448"/>
      <c r="C245" s="635"/>
      <c r="D245" s="448"/>
      <c r="E245" s="448"/>
      <c r="F245" s="448"/>
      <c r="G245" s="448"/>
      <c r="H245" s="448"/>
      <c r="I245" s="448"/>
      <c r="J245" s="448"/>
      <c r="K245" s="448"/>
      <c r="L245" s="448"/>
      <c r="M245" s="448"/>
      <c r="N245" s="448"/>
    </row>
    <row r="246" spans="2:14">
      <c r="B246" s="448"/>
      <c r="C246" s="635"/>
      <c r="D246" s="448"/>
      <c r="E246" s="448"/>
      <c r="F246" s="448"/>
      <c r="G246" s="448"/>
      <c r="H246" s="448"/>
      <c r="I246" s="448"/>
      <c r="J246" s="448"/>
      <c r="K246" s="448"/>
      <c r="L246" s="448"/>
      <c r="M246" s="448"/>
      <c r="N246" s="448"/>
    </row>
  </sheetData>
  <mergeCells count="14">
    <mergeCell ref="B59:B63"/>
    <mergeCell ref="B64:B66"/>
    <mergeCell ref="K4:L4"/>
    <mergeCell ref="M4:N4"/>
    <mergeCell ref="B3:N3"/>
    <mergeCell ref="B6:B19"/>
    <mergeCell ref="B20:B40"/>
    <mergeCell ref="B4:B5"/>
    <mergeCell ref="C4:C5"/>
    <mergeCell ref="E4:F4"/>
    <mergeCell ref="B41:B58"/>
    <mergeCell ref="D4:D5"/>
    <mergeCell ref="G4:H4"/>
    <mergeCell ref="I4:J4"/>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W65"/>
  <sheetViews>
    <sheetView topLeftCell="B46" zoomScale="80" zoomScaleNormal="80" workbookViewId="0">
      <selection activeCell="Q51" sqref="Q51"/>
    </sheetView>
  </sheetViews>
  <sheetFormatPr defaultColWidth="9.109375" defaultRowHeight="13.8"/>
  <cols>
    <col min="1" max="1" width="9.109375" style="1"/>
    <col min="2" max="2" width="17" style="1" customWidth="1"/>
    <col min="3" max="3" width="24.6640625" style="1" customWidth="1"/>
    <col min="4" max="13" width="9.109375" style="1"/>
    <col min="14" max="14" width="9.44140625" style="1" bestFit="1" customWidth="1"/>
    <col min="15" max="18" width="9.109375" style="1"/>
    <col min="19" max="19" width="11" style="1" bestFit="1" customWidth="1"/>
    <col min="20" max="22" width="9.88671875" style="1" bestFit="1" customWidth="1"/>
    <col min="23" max="16384" width="9.109375" style="1"/>
  </cols>
  <sheetData>
    <row r="3" spans="2:23" ht="42" customHeight="1">
      <c r="B3" s="1462" t="s">
        <v>5094</v>
      </c>
      <c r="C3" s="1462"/>
      <c r="D3" s="1462"/>
      <c r="E3" s="1462"/>
      <c r="F3" s="1462"/>
      <c r="G3" s="1462"/>
      <c r="H3" s="1462"/>
      <c r="I3" s="1462"/>
      <c r="J3" s="1462"/>
      <c r="K3" s="1462"/>
      <c r="L3" s="1462"/>
      <c r="M3" s="1462"/>
      <c r="N3" s="1462"/>
    </row>
    <row r="4" spans="2:23" ht="15" customHeight="1">
      <c r="B4" s="1465" t="s">
        <v>59</v>
      </c>
      <c r="C4" s="1466" t="s">
        <v>69</v>
      </c>
      <c r="D4" s="1461" t="s">
        <v>324</v>
      </c>
      <c r="E4" s="1461" t="s">
        <v>323</v>
      </c>
      <c r="F4" s="1461"/>
      <c r="G4" s="1461" t="s">
        <v>172</v>
      </c>
      <c r="H4" s="1461"/>
      <c r="I4" s="1461" t="s">
        <v>173</v>
      </c>
      <c r="J4" s="1461"/>
      <c r="K4" s="1461" t="s">
        <v>174</v>
      </c>
      <c r="L4" s="1461"/>
      <c r="M4" s="1461" t="s">
        <v>176</v>
      </c>
      <c r="N4" s="1461"/>
    </row>
    <row r="5" spans="2:23" ht="63.75" customHeight="1">
      <c r="B5" s="1465"/>
      <c r="C5" s="1466"/>
      <c r="D5" s="1461"/>
      <c r="E5" s="623" t="s">
        <v>175</v>
      </c>
      <c r="F5" s="623" t="s">
        <v>102</v>
      </c>
      <c r="G5" s="623" t="s">
        <v>175</v>
      </c>
      <c r="H5" s="623" t="s">
        <v>102</v>
      </c>
      <c r="I5" s="623" t="s">
        <v>175</v>
      </c>
      <c r="J5" s="623" t="s">
        <v>102</v>
      </c>
      <c r="K5" s="623" t="s">
        <v>175</v>
      </c>
      <c r="L5" s="623" t="s">
        <v>102</v>
      </c>
      <c r="M5" s="623" t="s">
        <v>175</v>
      </c>
      <c r="N5" s="623" t="s">
        <v>102</v>
      </c>
      <c r="R5" s="397"/>
      <c r="S5" s="397" t="s">
        <v>3357</v>
      </c>
      <c r="T5" s="397" t="s">
        <v>3358</v>
      </c>
      <c r="U5" s="397" t="s">
        <v>3359</v>
      </c>
      <c r="V5" s="397" t="s">
        <v>3360</v>
      </c>
      <c r="W5" s="397" t="s">
        <v>3361</v>
      </c>
    </row>
    <row r="6" spans="2:23" ht="30.75" customHeight="1">
      <c r="B6" s="1463" t="s">
        <v>71</v>
      </c>
      <c r="C6" s="624" t="s">
        <v>155</v>
      </c>
      <c r="D6" s="522">
        <v>12</v>
      </c>
      <c r="E6" s="1116">
        <f>SUM(G6,I6,K6,M6)</f>
        <v>4</v>
      </c>
      <c r="F6" s="1117">
        <f>E6/D6</f>
        <v>0.33333333333333331</v>
      </c>
      <c r="G6" s="1116">
        <v>3</v>
      </c>
      <c r="H6" s="1117">
        <f>G6/E6</f>
        <v>0.75</v>
      </c>
      <c r="I6" s="1116">
        <v>1</v>
      </c>
      <c r="J6" s="1117">
        <f>I6/E6</f>
        <v>0.25</v>
      </c>
      <c r="K6" s="1116"/>
      <c r="L6" s="1117">
        <f>K6/E6</f>
        <v>0</v>
      </c>
      <c r="M6" s="1116"/>
      <c r="N6" s="1117">
        <f>M6/E6</f>
        <v>0</v>
      </c>
      <c r="R6" s="396" t="s">
        <v>166</v>
      </c>
      <c r="S6" s="11">
        <v>0.22</v>
      </c>
      <c r="T6" s="11">
        <v>0.32</v>
      </c>
      <c r="U6" s="11">
        <v>0.53</v>
      </c>
      <c r="V6" s="11">
        <v>0.15</v>
      </c>
      <c r="W6" s="11">
        <v>0</v>
      </c>
    </row>
    <row r="7" spans="2:23" ht="23.25" customHeight="1">
      <c r="B7" s="1463"/>
      <c r="C7" s="624" t="s">
        <v>10</v>
      </c>
      <c r="D7" s="522">
        <v>12</v>
      </c>
      <c r="E7" s="1116">
        <f t="shared" ref="E7:E15" si="0">SUM(G7,I7,K7,M7)</f>
        <v>3</v>
      </c>
      <c r="F7" s="1117">
        <f t="shared" ref="F7:F10" si="1">E7/D7</f>
        <v>0.25</v>
      </c>
      <c r="G7" s="1116"/>
      <c r="H7" s="1117">
        <f t="shared" ref="H7:H10" si="2">G7/E7</f>
        <v>0</v>
      </c>
      <c r="I7" s="1116">
        <v>2</v>
      </c>
      <c r="J7" s="1117">
        <f t="shared" ref="J7:J10" si="3">I7/E7</f>
        <v>0.66666666666666663</v>
      </c>
      <c r="K7" s="1116">
        <v>1</v>
      </c>
      <c r="L7" s="1117">
        <f t="shared" ref="L7:L10" si="4">K7/E7</f>
        <v>0.33333333333333331</v>
      </c>
      <c r="M7" s="1116"/>
      <c r="N7" s="1117">
        <f t="shared" ref="N7:N10" si="5">M7/E7</f>
        <v>0</v>
      </c>
      <c r="R7" s="396" t="s">
        <v>220</v>
      </c>
      <c r="S7" s="11">
        <v>0.53</v>
      </c>
      <c r="T7" s="11">
        <v>0.65</v>
      </c>
      <c r="U7" s="11">
        <v>0.31</v>
      </c>
      <c r="V7" s="11">
        <v>0.04</v>
      </c>
      <c r="W7" s="11">
        <v>0.01</v>
      </c>
    </row>
    <row r="8" spans="2:23" ht="23.25" customHeight="1">
      <c r="B8" s="1463"/>
      <c r="C8" s="624"/>
      <c r="D8" s="1118">
        <v>24</v>
      </c>
      <c r="E8" s="1116">
        <f t="shared" si="0"/>
        <v>4</v>
      </c>
      <c r="F8" s="1117">
        <f t="shared" si="1"/>
        <v>0.16666666666666666</v>
      </c>
      <c r="G8" s="1116"/>
      <c r="H8" s="1117">
        <f t="shared" si="2"/>
        <v>0</v>
      </c>
      <c r="I8" s="1116">
        <v>3</v>
      </c>
      <c r="J8" s="1117">
        <f t="shared" si="3"/>
        <v>0.75</v>
      </c>
      <c r="K8" s="1116">
        <v>1</v>
      </c>
      <c r="L8" s="1117">
        <f t="shared" si="4"/>
        <v>0.25</v>
      </c>
      <c r="M8" s="1116"/>
      <c r="N8" s="1117">
        <f t="shared" si="5"/>
        <v>0</v>
      </c>
      <c r="R8" s="396" t="s">
        <v>4588</v>
      </c>
      <c r="S8" s="11">
        <v>0.64</v>
      </c>
      <c r="T8" s="11">
        <v>0.6</v>
      </c>
      <c r="U8" s="11">
        <v>0.35</v>
      </c>
      <c r="V8" s="11">
        <v>0.05</v>
      </c>
      <c r="W8" s="11">
        <v>0</v>
      </c>
    </row>
    <row r="9" spans="2:23" ht="32.25" customHeight="1">
      <c r="B9" s="1463"/>
      <c r="C9" s="624" t="s">
        <v>8</v>
      </c>
      <c r="D9" s="1118">
        <v>6</v>
      </c>
      <c r="E9" s="1116">
        <f t="shared" si="0"/>
        <v>1</v>
      </c>
      <c r="F9" s="1117">
        <f t="shared" si="1"/>
        <v>0.16666666666666666</v>
      </c>
      <c r="G9" s="1116"/>
      <c r="H9" s="1117">
        <f t="shared" si="2"/>
        <v>0</v>
      </c>
      <c r="I9" s="1116">
        <v>1</v>
      </c>
      <c r="J9" s="1117">
        <f t="shared" si="3"/>
        <v>1</v>
      </c>
      <c r="K9" s="1116"/>
      <c r="L9" s="1117">
        <f t="shared" si="4"/>
        <v>0</v>
      </c>
      <c r="M9" s="1116"/>
      <c r="N9" s="1117">
        <f t="shared" si="5"/>
        <v>0</v>
      </c>
      <c r="R9" s="1161" t="s">
        <v>167</v>
      </c>
      <c r="S9" s="11">
        <v>0.17</v>
      </c>
      <c r="T9" s="11">
        <v>0.61</v>
      </c>
      <c r="U9" s="11">
        <v>0.35</v>
      </c>
      <c r="V9" s="11">
        <v>0.04</v>
      </c>
      <c r="W9" s="11">
        <v>0</v>
      </c>
    </row>
    <row r="10" spans="2:23">
      <c r="B10" s="1463"/>
      <c r="C10" s="624" t="s">
        <v>44</v>
      </c>
      <c r="D10" s="1118">
        <v>13</v>
      </c>
      <c r="E10" s="1116">
        <f t="shared" si="0"/>
        <v>1</v>
      </c>
      <c r="F10" s="1117">
        <f t="shared" si="1"/>
        <v>7.6923076923076927E-2</v>
      </c>
      <c r="G10" s="1116"/>
      <c r="H10" s="1117">
        <f t="shared" si="2"/>
        <v>0</v>
      </c>
      <c r="I10" s="1116">
        <v>1</v>
      </c>
      <c r="J10" s="1117">
        <f t="shared" si="3"/>
        <v>1</v>
      </c>
      <c r="K10" s="1116"/>
      <c r="L10" s="1117">
        <f t="shared" si="4"/>
        <v>0</v>
      </c>
      <c r="M10" s="1116"/>
      <c r="N10" s="1117">
        <f t="shared" si="5"/>
        <v>0</v>
      </c>
      <c r="R10" s="853" t="s">
        <v>3362</v>
      </c>
      <c r="S10" s="1149">
        <v>0.39</v>
      </c>
      <c r="T10" s="1149">
        <v>0.54</v>
      </c>
      <c r="U10" s="1149">
        <v>0.39</v>
      </c>
      <c r="V10" s="1149">
        <v>7.0000000000000007E-2</v>
      </c>
      <c r="W10" s="1149">
        <v>0</v>
      </c>
    </row>
    <row r="11" spans="2:23">
      <c r="B11" s="1463"/>
      <c r="C11" s="624" t="s">
        <v>4559</v>
      </c>
      <c r="D11" s="1119">
        <f>SUM(D6:D10)</f>
        <v>67</v>
      </c>
      <c r="E11" s="1119">
        <f>SUM(E6:E10)</f>
        <v>13</v>
      </c>
      <c r="F11" s="1120">
        <f>E11/D11</f>
        <v>0.19402985074626866</v>
      </c>
      <c r="G11" s="1119">
        <f t="shared" ref="G11" si="6">SUM(G6:G10)</f>
        <v>3</v>
      </c>
      <c r="H11" s="1120">
        <f>G11/E11</f>
        <v>0.23076923076923078</v>
      </c>
      <c r="I11" s="1119">
        <f t="shared" ref="I11" si="7">SUM(I6:I10)</f>
        <v>8</v>
      </c>
      <c r="J11" s="1120">
        <f>I11/E11</f>
        <v>0.61538461538461542</v>
      </c>
      <c r="K11" s="1119">
        <f t="shared" ref="K11" si="8">SUM(K6:K10)</f>
        <v>2</v>
      </c>
      <c r="L11" s="1120">
        <f>K11/E11</f>
        <v>0.15384615384615385</v>
      </c>
      <c r="M11" s="1119">
        <f t="shared" ref="M11" si="9">SUM(M6:M10)</f>
        <v>0</v>
      </c>
      <c r="N11" s="1120">
        <f>M11/E11</f>
        <v>0</v>
      </c>
      <c r="S11" s="184"/>
      <c r="T11" s="184"/>
      <c r="U11" s="184"/>
      <c r="V11" s="184"/>
      <c r="W11" s="184"/>
    </row>
    <row r="12" spans="2:23">
      <c r="B12" s="1463"/>
      <c r="C12" s="625" t="s">
        <v>302</v>
      </c>
      <c r="D12" s="1116">
        <v>2</v>
      </c>
      <c r="E12" s="1116">
        <f t="shared" si="0"/>
        <v>1</v>
      </c>
      <c r="F12" s="1117">
        <f t="shared" ref="F12:F17" si="10">E12/D12</f>
        <v>0.5</v>
      </c>
      <c r="G12" s="1116"/>
      <c r="H12" s="1117">
        <f>G12/E12</f>
        <v>0</v>
      </c>
      <c r="I12" s="1116">
        <v>1</v>
      </c>
      <c r="J12" s="1117">
        <f>I12/E12</f>
        <v>1</v>
      </c>
      <c r="K12" s="1116"/>
      <c r="L12" s="1117">
        <f>K12/E12</f>
        <v>0</v>
      </c>
      <c r="M12" s="1116"/>
      <c r="N12" s="1117">
        <f>M12/E12</f>
        <v>0</v>
      </c>
    </row>
    <row r="13" spans="2:23" ht="27.6">
      <c r="B13" s="1463"/>
      <c r="C13" s="626" t="s">
        <v>296</v>
      </c>
      <c r="D13" s="1116">
        <v>4</v>
      </c>
      <c r="E13" s="1116">
        <f t="shared" si="0"/>
        <v>1</v>
      </c>
      <c r="F13" s="1117">
        <f t="shared" si="10"/>
        <v>0.25</v>
      </c>
      <c r="G13" s="1116"/>
      <c r="H13" s="1117">
        <f t="shared" ref="H13:H15" si="11">G13/E13</f>
        <v>0</v>
      </c>
      <c r="I13" s="1116"/>
      <c r="J13" s="1117">
        <f t="shared" ref="J13:J15" si="12">I13/E13</f>
        <v>0</v>
      </c>
      <c r="K13" s="1116">
        <v>1</v>
      </c>
      <c r="L13" s="1117">
        <f t="shared" ref="L13:L15" si="13">K13/E13</f>
        <v>1</v>
      </c>
      <c r="M13" s="1116"/>
      <c r="N13" s="1117">
        <f t="shared" ref="N13:N15" si="14">M13/E13</f>
        <v>0</v>
      </c>
    </row>
    <row r="14" spans="2:23">
      <c r="B14" s="1463"/>
      <c r="C14" s="626" t="s">
        <v>297</v>
      </c>
      <c r="D14" s="1116">
        <v>1</v>
      </c>
      <c r="E14" s="1116">
        <f t="shared" si="0"/>
        <v>1</v>
      </c>
      <c r="F14" s="1117">
        <f t="shared" si="10"/>
        <v>1</v>
      </c>
      <c r="G14" s="1116">
        <v>1</v>
      </c>
      <c r="H14" s="1117">
        <f t="shared" si="11"/>
        <v>1</v>
      </c>
      <c r="I14" s="1116"/>
      <c r="J14" s="1117">
        <f t="shared" si="12"/>
        <v>0</v>
      </c>
      <c r="K14" s="1116"/>
      <c r="L14" s="1117">
        <f t="shared" si="13"/>
        <v>0</v>
      </c>
      <c r="M14" s="1116"/>
      <c r="N14" s="1117">
        <f t="shared" si="14"/>
        <v>0</v>
      </c>
    </row>
    <row r="15" spans="2:23" ht="27.6">
      <c r="B15" s="1463"/>
      <c r="C15" s="626" t="s">
        <v>917</v>
      </c>
      <c r="D15" s="1116">
        <v>11</v>
      </c>
      <c r="E15" s="1116">
        <f t="shared" si="0"/>
        <v>2</v>
      </c>
      <c r="F15" s="1117">
        <f t="shared" si="10"/>
        <v>0.18181818181818182</v>
      </c>
      <c r="G15" s="1116">
        <v>2</v>
      </c>
      <c r="H15" s="1117">
        <f t="shared" si="11"/>
        <v>1</v>
      </c>
      <c r="I15" s="1116"/>
      <c r="J15" s="1117">
        <f t="shared" si="12"/>
        <v>0</v>
      </c>
      <c r="K15" s="1116"/>
      <c r="L15" s="1117">
        <f t="shared" si="13"/>
        <v>0</v>
      </c>
      <c r="M15" s="1116"/>
      <c r="N15" s="1117">
        <f t="shared" si="14"/>
        <v>0</v>
      </c>
    </row>
    <row r="16" spans="2:23">
      <c r="B16" s="1463"/>
      <c r="C16" s="626" t="s">
        <v>4450</v>
      </c>
      <c r="D16" s="1119">
        <f>SUM(D12:D15)</f>
        <v>18</v>
      </c>
      <c r="E16" s="1119">
        <f>SUM(E12:E15)</f>
        <v>5</v>
      </c>
      <c r="F16" s="1120">
        <f t="shared" si="10"/>
        <v>0.27777777777777779</v>
      </c>
      <c r="G16" s="1119">
        <f>SUM(G12:G15)</f>
        <v>3</v>
      </c>
      <c r="H16" s="1120">
        <f>G16/E16</f>
        <v>0.6</v>
      </c>
      <c r="I16" s="1119">
        <f>SUM(I12:I15)</f>
        <v>1</v>
      </c>
      <c r="J16" s="1120">
        <f>I16/E16</f>
        <v>0.2</v>
      </c>
      <c r="K16" s="1119">
        <f>SUM(K12:K15)</f>
        <v>1</v>
      </c>
      <c r="L16" s="1120">
        <f>K16/E16</f>
        <v>0.2</v>
      </c>
      <c r="M16" s="1119">
        <f>SUM(M12:M15)</f>
        <v>0</v>
      </c>
      <c r="N16" s="1120">
        <f>M16/E16</f>
        <v>0</v>
      </c>
    </row>
    <row r="17" spans="2:14">
      <c r="B17" s="1463"/>
      <c r="C17" s="627" t="s">
        <v>222</v>
      </c>
      <c r="D17" s="1121">
        <f>D11+D16</f>
        <v>85</v>
      </c>
      <c r="E17" s="1121">
        <f t="shared" ref="E17" si="15">E11+E16</f>
        <v>18</v>
      </c>
      <c r="F17" s="1120">
        <f t="shared" si="10"/>
        <v>0.21176470588235294</v>
      </c>
      <c r="G17" s="1121">
        <f t="shared" ref="G17" si="16">G11+G16</f>
        <v>6</v>
      </c>
      <c r="H17" s="1120">
        <f>G17/E17</f>
        <v>0.33333333333333331</v>
      </c>
      <c r="I17" s="1121">
        <f t="shared" ref="I17" si="17">I11+I16</f>
        <v>9</v>
      </c>
      <c r="J17" s="1120">
        <f>I17/E17</f>
        <v>0.5</v>
      </c>
      <c r="K17" s="1121">
        <f t="shared" ref="K17" si="18">K11+K16</f>
        <v>3</v>
      </c>
      <c r="L17" s="1120">
        <f>K17/E17</f>
        <v>0.16666666666666666</v>
      </c>
      <c r="M17" s="1121">
        <f t="shared" ref="M17" si="19">M11+M16</f>
        <v>0</v>
      </c>
      <c r="N17" s="1120">
        <f>M17/E17</f>
        <v>0</v>
      </c>
    </row>
    <row r="18" spans="2:14" ht="15" customHeight="1">
      <c r="B18" s="1463"/>
      <c r="C18" s="628" t="s">
        <v>171</v>
      </c>
      <c r="D18" s="1121">
        <f>D12+D17</f>
        <v>87</v>
      </c>
      <c r="E18" s="1121">
        <f t="shared" ref="E18" si="20">E12+E17</f>
        <v>19</v>
      </c>
      <c r="F18" s="1120">
        <f t="shared" ref="F18:F39" si="21">E18/D18</f>
        <v>0.21839080459770116</v>
      </c>
      <c r="G18" s="1121">
        <f t="shared" ref="G18" si="22">G12+G17</f>
        <v>6</v>
      </c>
      <c r="H18" s="1120">
        <f>G18/E18</f>
        <v>0.31578947368421051</v>
      </c>
      <c r="I18" s="1121">
        <f t="shared" ref="I18" si="23">I12+I17</f>
        <v>10</v>
      </c>
      <c r="J18" s="1120">
        <f>I18/E18</f>
        <v>0.52631578947368418</v>
      </c>
      <c r="K18" s="1121">
        <f t="shared" ref="K18" si="24">K12+K17</f>
        <v>3</v>
      </c>
      <c r="L18" s="1120">
        <v>0.15</v>
      </c>
      <c r="M18" s="1121">
        <f t="shared" ref="M18" si="25">M12+M17</f>
        <v>0</v>
      </c>
      <c r="N18" s="1120">
        <f>M18/E18</f>
        <v>0</v>
      </c>
    </row>
    <row r="19" spans="2:14" ht="30.75" customHeight="1">
      <c r="B19" s="1464" t="s">
        <v>221</v>
      </c>
      <c r="C19" s="493" t="s">
        <v>13</v>
      </c>
      <c r="D19" s="1137">
        <f>'[4]Tabelul 6.1'!D16</f>
        <v>3</v>
      </c>
      <c r="E19" s="1150">
        <v>15</v>
      </c>
      <c r="F19" s="1151">
        <f t="shared" si="21"/>
        <v>5</v>
      </c>
      <c r="G19" s="591">
        <v>12</v>
      </c>
      <c r="H19" s="1151">
        <f t="shared" ref="H19:H39" si="26">G19/E19</f>
        <v>0.8</v>
      </c>
      <c r="I19" s="591">
        <v>3</v>
      </c>
      <c r="J19" s="1151">
        <f t="shared" ref="J19:J39" si="27">I19/E19</f>
        <v>0.2</v>
      </c>
      <c r="K19" s="591">
        <v>0</v>
      </c>
      <c r="L19" s="1151">
        <f t="shared" ref="L19:L39" si="28">K19/E19</f>
        <v>0</v>
      </c>
      <c r="M19" s="591">
        <v>0</v>
      </c>
      <c r="N19" s="1151">
        <f t="shared" ref="N19:N39" si="29">M19/E19</f>
        <v>0</v>
      </c>
    </row>
    <row r="20" spans="2:14" ht="15" customHeight="1">
      <c r="B20" s="1464"/>
      <c r="C20" s="647" t="s">
        <v>11</v>
      </c>
      <c r="D20" s="1137">
        <f>'[4]Tabelul 6.1'!D17</f>
        <v>112</v>
      </c>
      <c r="E20" s="1150">
        <v>9</v>
      </c>
      <c r="F20" s="1151">
        <f t="shared" si="21"/>
        <v>8.0357142857142863E-2</v>
      </c>
      <c r="G20" s="591">
        <v>7</v>
      </c>
      <c r="H20" s="1151">
        <f t="shared" si="26"/>
        <v>0.77777777777777779</v>
      </c>
      <c r="I20" s="591">
        <v>1</v>
      </c>
      <c r="J20" s="1151">
        <f t="shared" si="27"/>
        <v>0.1111111111111111</v>
      </c>
      <c r="K20" s="591">
        <v>0</v>
      </c>
      <c r="L20" s="1151">
        <f t="shared" si="28"/>
        <v>0</v>
      </c>
      <c r="M20" s="591">
        <v>1</v>
      </c>
      <c r="N20" s="1151">
        <f t="shared" si="29"/>
        <v>0.1111111111111111</v>
      </c>
    </row>
    <row r="21" spans="2:14" ht="30.75" customHeight="1">
      <c r="B21" s="1464"/>
      <c r="C21" s="647" t="s">
        <v>12</v>
      </c>
      <c r="D21" s="1137">
        <f>'[4]Tabelul 6.1'!D18</f>
        <v>12</v>
      </c>
      <c r="E21" s="1150">
        <v>8</v>
      </c>
      <c r="F21" s="1151">
        <f t="shared" si="21"/>
        <v>0.66666666666666663</v>
      </c>
      <c r="G21" s="591">
        <v>7</v>
      </c>
      <c r="H21" s="1151">
        <f t="shared" si="26"/>
        <v>0.875</v>
      </c>
      <c r="I21" s="591">
        <v>1</v>
      </c>
      <c r="J21" s="1151">
        <f t="shared" si="27"/>
        <v>0.125</v>
      </c>
      <c r="K21" s="591">
        <v>0</v>
      </c>
      <c r="L21" s="1151">
        <f t="shared" si="28"/>
        <v>0</v>
      </c>
      <c r="M21" s="591">
        <v>0</v>
      </c>
      <c r="N21" s="1151">
        <f t="shared" si="29"/>
        <v>0</v>
      </c>
    </row>
    <row r="22" spans="2:14">
      <c r="B22" s="1464"/>
      <c r="C22" s="493" t="s">
        <v>82</v>
      </c>
      <c r="D22" s="1137">
        <f>'[4]Tabelul 6.1'!D19</f>
        <v>10</v>
      </c>
      <c r="E22" s="1150">
        <v>17</v>
      </c>
      <c r="F22" s="1151">
        <f t="shared" si="21"/>
        <v>1.7</v>
      </c>
      <c r="G22" s="591">
        <v>12</v>
      </c>
      <c r="H22" s="1151">
        <f t="shared" si="26"/>
        <v>0.70588235294117652</v>
      </c>
      <c r="I22" s="591">
        <v>3</v>
      </c>
      <c r="J22" s="1151">
        <f t="shared" si="27"/>
        <v>0.17647058823529413</v>
      </c>
      <c r="K22" s="591">
        <v>2</v>
      </c>
      <c r="L22" s="1151">
        <f t="shared" si="28"/>
        <v>0.11764705882352941</v>
      </c>
      <c r="M22" s="591">
        <v>0</v>
      </c>
      <c r="N22" s="1151">
        <f t="shared" si="29"/>
        <v>0</v>
      </c>
    </row>
    <row r="23" spans="2:14" ht="16.5" customHeight="1">
      <c r="B23" s="1464"/>
      <c r="C23" s="493" t="s">
        <v>140</v>
      </c>
      <c r="D23" s="1137">
        <f>'[4]Tabelul 6.1'!D20</f>
        <v>11</v>
      </c>
      <c r="E23" s="1150">
        <v>14</v>
      </c>
      <c r="F23" s="1151">
        <f t="shared" si="21"/>
        <v>1.2727272727272727</v>
      </c>
      <c r="G23" s="591">
        <v>10</v>
      </c>
      <c r="H23" s="1151">
        <f t="shared" si="26"/>
        <v>0.7142857142857143</v>
      </c>
      <c r="I23" s="591">
        <v>4</v>
      </c>
      <c r="J23" s="1151">
        <f t="shared" si="27"/>
        <v>0.2857142857142857</v>
      </c>
      <c r="K23" s="591">
        <v>0</v>
      </c>
      <c r="L23" s="1151">
        <f t="shared" si="28"/>
        <v>0</v>
      </c>
      <c r="M23" s="591">
        <v>0</v>
      </c>
      <c r="N23" s="1151">
        <f t="shared" si="29"/>
        <v>0</v>
      </c>
    </row>
    <row r="24" spans="2:14" ht="15.75" customHeight="1">
      <c r="B24" s="1464"/>
      <c r="C24" s="493" t="s">
        <v>72</v>
      </c>
      <c r="D24" s="1137">
        <f>'[4]Tabelul 6.1'!D21</f>
        <v>6</v>
      </c>
      <c r="E24" s="1150">
        <v>14</v>
      </c>
      <c r="F24" s="1151">
        <f t="shared" si="21"/>
        <v>2.3333333333333335</v>
      </c>
      <c r="G24" s="591">
        <v>9</v>
      </c>
      <c r="H24" s="1151">
        <f t="shared" si="26"/>
        <v>0.6428571428571429</v>
      </c>
      <c r="I24" s="591">
        <v>5</v>
      </c>
      <c r="J24" s="1151">
        <f t="shared" si="27"/>
        <v>0.35714285714285715</v>
      </c>
      <c r="K24" s="591">
        <v>0</v>
      </c>
      <c r="L24" s="1151">
        <f t="shared" si="28"/>
        <v>0</v>
      </c>
      <c r="M24" s="591">
        <v>0</v>
      </c>
      <c r="N24" s="1151">
        <f t="shared" si="29"/>
        <v>0</v>
      </c>
    </row>
    <row r="25" spans="2:14" ht="15" customHeight="1">
      <c r="B25" s="1464"/>
      <c r="C25" s="493" t="s">
        <v>15</v>
      </c>
      <c r="D25" s="1137">
        <f>'[4]Tabelul 6.1'!D22</f>
        <v>12</v>
      </c>
      <c r="E25" s="1150">
        <v>8</v>
      </c>
      <c r="F25" s="1151">
        <f t="shared" si="21"/>
        <v>0.66666666666666663</v>
      </c>
      <c r="G25" s="591">
        <v>4</v>
      </c>
      <c r="H25" s="1151">
        <f t="shared" si="26"/>
        <v>0.5</v>
      </c>
      <c r="I25" s="591">
        <v>3</v>
      </c>
      <c r="J25" s="1151">
        <f t="shared" si="27"/>
        <v>0.375</v>
      </c>
      <c r="K25" s="591">
        <v>0</v>
      </c>
      <c r="L25" s="1151">
        <f t="shared" si="28"/>
        <v>0</v>
      </c>
      <c r="M25" s="591">
        <v>1</v>
      </c>
      <c r="N25" s="1151">
        <f t="shared" si="29"/>
        <v>0.125</v>
      </c>
    </row>
    <row r="26" spans="2:14" ht="30.75" customHeight="1">
      <c r="B26" s="1464"/>
      <c r="C26" s="648" t="s">
        <v>190</v>
      </c>
      <c r="D26" s="1137">
        <f>'[4]Tabelul 6.1'!D23</f>
        <v>51</v>
      </c>
      <c r="E26" s="1150">
        <v>9</v>
      </c>
      <c r="F26" s="1151">
        <f t="shared" si="21"/>
        <v>0.17647058823529413</v>
      </c>
      <c r="G26" s="591">
        <v>3</v>
      </c>
      <c r="H26" s="1151">
        <f t="shared" si="26"/>
        <v>0.33333333333333331</v>
      </c>
      <c r="I26" s="591">
        <v>6</v>
      </c>
      <c r="J26" s="1151">
        <f t="shared" si="27"/>
        <v>0.66666666666666663</v>
      </c>
      <c r="K26" s="591">
        <v>0</v>
      </c>
      <c r="L26" s="1151">
        <f t="shared" si="28"/>
        <v>0</v>
      </c>
      <c r="M26" s="591">
        <v>0</v>
      </c>
      <c r="N26" s="1151">
        <f t="shared" si="29"/>
        <v>0</v>
      </c>
    </row>
    <row r="27" spans="2:14" ht="30.75" customHeight="1">
      <c r="B27" s="1464"/>
      <c r="C27" s="493" t="s">
        <v>80</v>
      </c>
      <c r="D27" s="1137">
        <f>'[4]Tabelul 6.1'!D24</f>
        <v>163</v>
      </c>
      <c r="E27" s="1150">
        <v>7</v>
      </c>
      <c r="F27" s="1151">
        <f t="shared" si="21"/>
        <v>4.2944785276073622E-2</v>
      </c>
      <c r="G27" s="591">
        <v>5</v>
      </c>
      <c r="H27" s="1151">
        <f t="shared" si="26"/>
        <v>0.7142857142857143</v>
      </c>
      <c r="I27" s="591">
        <v>2</v>
      </c>
      <c r="J27" s="1151">
        <f t="shared" si="27"/>
        <v>0.2857142857142857</v>
      </c>
      <c r="K27" s="591">
        <v>0</v>
      </c>
      <c r="L27" s="1151">
        <f t="shared" si="28"/>
        <v>0</v>
      </c>
      <c r="M27" s="591">
        <v>0</v>
      </c>
      <c r="N27" s="1151">
        <f t="shared" si="29"/>
        <v>0</v>
      </c>
    </row>
    <row r="28" spans="2:14" ht="28.5" customHeight="1">
      <c r="B28" s="1464"/>
      <c r="C28" s="493" t="s">
        <v>81</v>
      </c>
      <c r="D28" s="1137">
        <f>'[4]Tabelul 6.1'!D25</f>
        <v>0</v>
      </c>
      <c r="E28" s="1150">
        <v>7</v>
      </c>
      <c r="F28" s="1151" t="e">
        <f t="shared" si="21"/>
        <v>#DIV/0!</v>
      </c>
      <c r="G28" s="604">
        <v>6</v>
      </c>
      <c r="H28" s="1151">
        <f t="shared" si="26"/>
        <v>0.8571428571428571</v>
      </c>
      <c r="I28" s="604">
        <v>1</v>
      </c>
      <c r="J28" s="1151">
        <f t="shared" si="27"/>
        <v>0.14285714285714285</v>
      </c>
      <c r="K28" s="604">
        <v>0</v>
      </c>
      <c r="L28" s="1151">
        <f t="shared" si="28"/>
        <v>0</v>
      </c>
      <c r="M28" s="604">
        <v>0</v>
      </c>
      <c r="N28" s="1151">
        <f t="shared" si="29"/>
        <v>0</v>
      </c>
    </row>
    <row r="29" spans="2:14" ht="30" customHeight="1">
      <c r="B29" s="1464"/>
      <c r="C29" s="493" t="s">
        <v>16</v>
      </c>
      <c r="D29" s="1137">
        <f>'[4]Tabelul 6.1'!D26</f>
        <v>0</v>
      </c>
      <c r="E29" s="1150">
        <v>14</v>
      </c>
      <c r="F29" s="1151" t="e">
        <f t="shared" si="21"/>
        <v>#DIV/0!</v>
      </c>
      <c r="G29" s="604">
        <v>12</v>
      </c>
      <c r="H29" s="1151">
        <f t="shared" si="26"/>
        <v>0.8571428571428571</v>
      </c>
      <c r="I29" s="604">
        <v>2</v>
      </c>
      <c r="J29" s="1151">
        <f t="shared" si="27"/>
        <v>0.14285714285714285</v>
      </c>
      <c r="K29" s="604">
        <v>0</v>
      </c>
      <c r="L29" s="1151">
        <f t="shared" si="28"/>
        <v>0</v>
      </c>
      <c r="M29" s="604">
        <v>0</v>
      </c>
      <c r="N29" s="1151">
        <f t="shared" si="29"/>
        <v>0</v>
      </c>
    </row>
    <row r="30" spans="2:14">
      <c r="B30" s="1464"/>
      <c r="C30" s="493" t="s">
        <v>279</v>
      </c>
      <c r="D30" s="1137">
        <f>'[4]Tabelul 6.1'!D27</f>
        <v>0</v>
      </c>
      <c r="E30" s="1150">
        <v>10</v>
      </c>
      <c r="F30" s="1151" t="e">
        <f t="shared" si="21"/>
        <v>#DIV/0!</v>
      </c>
      <c r="G30" s="604">
        <v>3</v>
      </c>
      <c r="H30" s="1151">
        <f t="shared" si="26"/>
        <v>0.3</v>
      </c>
      <c r="I30" s="604">
        <v>6</v>
      </c>
      <c r="J30" s="1151">
        <f t="shared" si="27"/>
        <v>0.6</v>
      </c>
      <c r="K30" s="604">
        <v>1</v>
      </c>
      <c r="L30" s="1151">
        <f t="shared" si="28"/>
        <v>0.1</v>
      </c>
      <c r="M30" s="604">
        <v>0</v>
      </c>
      <c r="N30" s="1151">
        <f t="shared" si="29"/>
        <v>0</v>
      </c>
    </row>
    <row r="31" spans="2:14" ht="41.4">
      <c r="B31" s="1464"/>
      <c r="C31" s="493" t="s">
        <v>300</v>
      </c>
      <c r="D31" s="1137">
        <f>'[4]Tabelul 6.1'!D28</f>
        <v>0</v>
      </c>
      <c r="E31" s="1150">
        <v>4</v>
      </c>
      <c r="F31" s="1151" t="e">
        <f t="shared" si="21"/>
        <v>#DIV/0!</v>
      </c>
      <c r="G31" s="604">
        <v>3</v>
      </c>
      <c r="H31" s="1151">
        <f t="shared" si="26"/>
        <v>0.75</v>
      </c>
      <c r="I31" s="604">
        <v>1</v>
      </c>
      <c r="J31" s="1151">
        <f t="shared" si="27"/>
        <v>0.25</v>
      </c>
      <c r="K31" s="604">
        <v>0</v>
      </c>
      <c r="L31" s="1151">
        <f t="shared" si="28"/>
        <v>0</v>
      </c>
      <c r="M31" s="604">
        <v>0</v>
      </c>
      <c r="N31" s="1151">
        <f t="shared" si="29"/>
        <v>0</v>
      </c>
    </row>
    <row r="32" spans="2:14">
      <c r="B32" s="1464"/>
      <c r="C32" s="499" t="s">
        <v>302</v>
      </c>
      <c r="D32" s="1152">
        <f t="shared" ref="D32:E32" si="30">SUM(D19:D31)</f>
        <v>380</v>
      </c>
      <c r="E32" s="1153">
        <f t="shared" si="30"/>
        <v>136</v>
      </c>
      <c r="F32" s="1154">
        <f t="shared" si="21"/>
        <v>0.35789473684210527</v>
      </c>
      <c r="G32" s="1153">
        <f>SUM(G19:G31)</f>
        <v>93</v>
      </c>
      <c r="H32" s="1154">
        <f t="shared" si="26"/>
        <v>0.68382352941176472</v>
      </c>
      <c r="I32" s="1153">
        <f>SUM(I19:I31)</f>
        <v>38</v>
      </c>
      <c r="J32" s="1154">
        <f t="shared" si="27"/>
        <v>0.27941176470588236</v>
      </c>
      <c r="K32" s="1153">
        <f>SUM(K19:K31)</f>
        <v>3</v>
      </c>
      <c r="L32" s="1154">
        <f t="shared" si="28"/>
        <v>2.2058823529411766E-2</v>
      </c>
      <c r="M32" s="1153">
        <f>SUM(M19:M31)</f>
        <v>2</v>
      </c>
      <c r="N32" s="1154">
        <f t="shared" si="29"/>
        <v>1.4705882352941176E-2</v>
      </c>
    </row>
    <row r="33" spans="2:14">
      <c r="B33" s="1464"/>
      <c r="C33" s="649" t="s">
        <v>26</v>
      </c>
      <c r="D33" s="1137">
        <f>'[4]Tabelul 6.1'!D30</f>
        <v>0</v>
      </c>
      <c r="E33" s="1150">
        <v>14</v>
      </c>
      <c r="F33" s="1151" t="e">
        <f t="shared" si="21"/>
        <v>#DIV/0!</v>
      </c>
      <c r="G33" s="604">
        <v>4</v>
      </c>
      <c r="H33" s="1151">
        <f t="shared" si="26"/>
        <v>0.2857142857142857</v>
      </c>
      <c r="I33" s="604">
        <v>9</v>
      </c>
      <c r="J33" s="1151">
        <f t="shared" si="27"/>
        <v>0.6428571428571429</v>
      </c>
      <c r="K33" s="604">
        <v>1</v>
      </c>
      <c r="L33" s="1151">
        <f t="shared" si="28"/>
        <v>7.1428571428571425E-2</v>
      </c>
      <c r="M33" s="604">
        <v>0</v>
      </c>
      <c r="N33" s="1151">
        <f t="shared" si="29"/>
        <v>0</v>
      </c>
    </row>
    <row r="34" spans="2:14" ht="27.6">
      <c r="B34" s="1464"/>
      <c r="C34" s="649" t="s">
        <v>298</v>
      </c>
      <c r="D34" s="1137">
        <f>'[4]Tabelul 6.1'!D31</f>
        <v>0</v>
      </c>
      <c r="E34" s="1150">
        <v>12</v>
      </c>
      <c r="F34" s="1151" t="e">
        <f t="shared" si="21"/>
        <v>#DIV/0!</v>
      </c>
      <c r="G34" s="604">
        <v>10</v>
      </c>
      <c r="H34" s="1151">
        <f t="shared" si="26"/>
        <v>0.83333333333333337</v>
      </c>
      <c r="I34" s="604">
        <v>1</v>
      </c>
      <c r="J34" s="1151">
        <f t="shared" si="27"/>
        <v>8.3333333333333329E-2</v>
      </c>
      <c r="K34" s="604">
        <v>1</v>
      </c>
      <c r="L34" s="1151">
        <f t="shared" si="28"/>
        <v>8.3333333333333329E-2</v>
      </c>
      <c r="M34" s="604">
        <v>0</v>
      </c>
      <c r="N34" s="1151">
        <f t="shared" si="29"/>
        <v>0</v>
      </c>
    </row>
    <row r="35" spans="2:14" ht="27.6">
      <c r="B35" s="1464"/>
      <c r="C35" s="649" t="s">
        <v>299</v>
      </c>
      <c r="D35" s="1137">
        <f>'[4]Tabelul 6.1'!D32</f>
        <v>0</v>
      </c>
      <c r="E35" s="1150">
        <v>14</v>
      </c>
      <c r="F35" s="1151" t="e">
        <f t="shared" si="21"/>
        <v>#DIV/0!</v>
      </c>
      <c r="G35" s="604">
        <v>11</v>
      </c>
      <c r="H35" s="1151">
        <f t="shared" si="26"/>
        <v>0.7857142857142857</v>
      </c>
      <c r="I35" s="604">
        <v>3</v>
      </c>
      <c r="J35" s="1151">
        <f t="shared" si="27"/>
        <v>0.21428571428571427</v>
      </c>
      <c r="K35" s="604">
        <v>0</v>
      </c>
      <c r="L35" s="1151">
        <f t="shared" si="28"/>
        <v>0</v>
      </c>
      <c r="M35" s="604">
        <v>0</v>
      </c>
      <c r="N35" s="1151">
        <f t="shared" si="29"/>
        <v>0</v>
      </c>
    </row>
    <row r="36" spans="2:14">
      <c r="B36" s="1464"/>
      <c r="C36" s="649" t="s">
        <v>229</v>
      </c>
      <c r="D36" s="1137">
        <f>'[4]Tabelul 6.1'!D33</f>
        <v>0</v>
      </c>
      <c r="E36" s="1150">
        <v>8</v>
      </c>
      <c r="F36" s="1151" t="e">
        <f t="shared" si="21"/>
        <v>#DIV/0!</v>
      </c>
      <c r="G36" s="604">
        <v>4</v>
      </c>
      <c r="H36" s="1151">
        <f t="shared" si="26"/>
        <v>0.5</v>
      </c>
      <c r="I36" s="604">
        <v>4</v>
      </c>
      <c r="J36" s="1151">
        <f t="shared" si="27"/>
        <v>0.5</v>
      </c>
      <c r="K36" s="604">
        <v>0</v>
      </c>
      <c r="L36" s="1151">
        <f t="shared" si="28"/>
        <v>0</v>
      </c>
      <c r="M36" s="604">
        <v>0</v>
      </c>
      <c r="N36" s="1151">
        <f t="shared" si="29"/>
        <v>0</v>
      </c>
    </row>
    <row r="37" spans="2:14" ht="27.6">
      <c r="B37" s="1464"/>
      <c r="C37" s="649" t="s">
        <v>138</v>
      </c>
      <c r="D37" s="1137">
        <f>'[4]Tabelul 6.1'!D34</f>
        <v>0</v>
      </c>
      <c r="E37" s="1150">
        <v>16</v>
      </c>
      <c r="F37" s="1151" t="e">
        <f t="shared" si="21"/>
        <v>#DIV/0!</v>
      </c>
      <c r="G37" s="604">
        <v>7</v>
      </c>
      <c r="H37" s="1151">
        <f t="shared" si="26"/>
        <v>0.4375</v>
      </c>
      <c r="I37" s="604">
        <v>7</v>
      </c>
      <c r="J37" s="1151">
        <f t="shared" si="27"/>
        <v>0.4375</v>
      </c>
      <c r="K37" s="604">
        <v>2</v>
      </c>
      <c r="L37" s="1151">
        <f t="shared" si="28"/>
        <v>0.125</v>
      </c>
      <c r="M37" s="604">
        <v>0</v>
      </c>
      <c r="N37" s="1151">
        <f t="shared" si="29"/>
        <v>0</v>
      </c>
    </row>
    <row r="38" spans="2:14">
      <c r="B38" s="1464"/>
      <c r="C38" s="650" t="s">
        <v>222</v>
      </c>
      <c r="D38" s="1152">
        <f t="shared" ref="D38:E38" si="31">SUM(D33:D37)</f>
        <v>0</v>
      </c>
      <c r="E38" s="1155">
        <f t="shared" si="31"/>
        <v>64</v>
      </c>
      <c r="F38" s="1154" t="e">
        <f t="shared" si="21"/>
        <v>#DIV/0!</v>
      </c>
      <c r="G38" s="1155">
        <f>SUM(G33:G37)</f>
        <v>36</v>
      </c>
      <c r="H38" s="1154">
        <f t="shared" si="26"/>
        <v>0.5625</v>
      </c>
      <c r="I38" s="1155">
        <f>SUM(I33:I37)</f>
        <v>24</v>
      </c>
      <c r="J38" s="1154">
        <f t="shared" si="27"/>
        <v>0.375</v>
      </c>
      <c r="K38" s="1155">
        <f>SUM(K33:K37)</f>
        <v>4</v>
      </c>
      <c r="L38" s="1154">
        <f t="shared" si="28"/>
        <v>6.25E-2</v>
      </c>
      <c r="M38" s="1155">
        <f>SUM(M33:M37)</f>
        <v>0</v>
      </c>
      <c r="N38" s="1154">
        <f t="shared" si="29"/>
        <v>0</v>
      </c>
    </row>
    <row r="39" spans="2:14">
      <c r="B39" s="1464"/>
      <c r="C39" s="628" t="s">
        <v>171</v>
      </c>
      <c r="D39" s="1156">
        <f t="shared" ref="D39:E39" si="32">D32+D38</f>
        <v>380</v>
      </c>
      <c r="E39" s="1157">
        <f t="shared" si="32"/>
        <v>200</v>
      </c>
      <c r="F39" s="1154">
        <f t="shared" si="21"/>
        <v>0.52631578947368418</v>
      </c>
      <c r="G39" s="1157">
        <f>G32+G38</f>
        <v>129</v>
      </c>
      <c r="H39" s="1154">
        <f t="shared" si="26"/>
        <v>0.64500000000000002</v>
      </c>
      <c r="I39" s="1157">
        <f>I32+I38</f>
        <v>62</v>
      </c>
      <c r="J39" s="1154">
        <f t="shared" si="27"/>
        <v>0.31</v>
      </c>
      <c r="K39" s="1157">
        <f>K32+K38</f>
        <v>7</v>
      </c>
      <c r="L39" s="1154">
        <f t="shared" si="28"/>
        <v>3.5000000000000003E-2</v>
      </c>
      <c r="M39" s="1157">
        <f>M32+M38</f>
        <v>2</v>
      </c>
      <c r="N39" s="1154">
        <f t="shared" si="29"/>
        <v>0.01</v>
      </c>
    </row>
    <row r="40" spans="2:14">
      <c r="B40" s="1467" t="s">
        <v>307</v>
      </c>
      <c r="C40" s="629" t="s">
        <v>280</v>
      </c>
      <c r="D40" s="1126">
        <v>34</v>
      </c>
      <c r="E40" s="1126">
        <v>7</v>
      </c>
      <c r="F40" s="1126">
        <f t="shared" ref="F40:F57" si="33">E40/D40*100</f>
        <v>20.588235294117645</v>
      </c>
      <c r="G40" s="1126">
        <v>3</v>
      </c>
      <c r="H40" s="1126">
        <f t="shared" ref="H40:H57" si="34">G40/E40*100</f>
        <v>42.857142857142854</v>
      </c>
      <c r="I40" s="1126">
        <v>4</v>
      </c>
      <c r="J40" s="1126">
        <f t="shared" ref="J40:J57" si="35">I40/E40*100</f>
        <v>57.142857142857139</v>
      </c>
      <c r="K40" s="1126">
        <v>0</v>
      </c>
      <c r="L40" s="1126">
        <f t="shared" ref="L40:L57" si="36">K40/E40*100</f>
        <v>0</v>
      </c>
      <c r="M40" s="1126">
        <v>0</v>
      </c>
      <c r="N40" s="1126">
        <f t="shared" ref="N40:N57" si="37">M40/E40*100</f>
        <v>0</v>
      </c>
    </row>
    <row r="41" spans="2:14">
      <c r="B41" s="1467"/>
      <c r="C41" s="629" t="s">
        <v>73</v>
      </c>
      <c r="D41" s="169">
        <v>17</v>
      </c>
      <c r="E41" s="1126">
        <v>11</v>
      </c>
      <c r="F41" s="1126">
        <f t="shared" si="33"/>
        <v>64.705882352941174</v>
      </c>
      <c r="G41" s="1126">
        <v>6</v>
      </c>
      <c r="H41" s="1126">
        <f t="shared" si="34"/>
        <v>54.54545454545454</v>
      </c>
      <c r="I41" s="1126">
        <v>4</v>
      </c>
      <c r="J41" s="1126">
        <f t="shared" si="35"/>
        <v>36.363636363636367</v>
      </c>
      <c r="K41" s="1126">
        <v>1</v>
      </c>
      <c r="L41" s="1126">
        <f t="shared" si="36"/>
        <v>9.0909090909090917</v>
      </c>
      <c r="M41" s="1126">
        <v>0</v>
      </c>
      <c r="N41" s="1126">
        <f t="shared" si="37"/>
        <v>0</v>
      </c>
    </row>
    <row r="42" spans="2:14" ht="15" customHeight="1">
      <c r="B42" s="1467"/>
      <c r="C42" s="629" t="s">
        <v>20</v>
      </c>
      <c r="D42" s="169">
        <v>27</v>
      </c>
      <c r="E42" s="1126">
        <v>12</v>
      </c>
      <c r="F42" s="1126">
        <f t="shared" si="33"/>
        <v>44.444444444444443</v>
      </c>
      <c r="G42" s="1126">
        <v>8</v>
      </c>
      <c r="H42" s="1126">
        <f t="shared" si="34"/>
        <v>66.666666666666657</v>
      </c>
      <c r="I42" s="1126">
        <v>4</v>
      </c>
      <c r="J42" s="1126">
        <f t="shared" si="35"/>
        <v>33.333333333333329</v>
      </c>
      <c r="K42" s="1126">
        <v>0</v>
      </c>
      <c r="L42" s="1126">
        <f>K42/E42*100</f>
        <v>0</v>
      </c>
      <c r="M42" s="1126">
        <v>0</v>
      </c>
      <c r="N42" s="1126">
        <f t="shared" si="37"/>
        <v>0</v>
      </c>
    </row>
    <row r="43" spans="2:14" ht="27.6">
      <c r="B43" s="1467"/>
      <c r="C43" s="629" t="s">
        <v>281</v>
      </c>
      <c r="D43" s="169">
        <v>18</v>
      </c>
      <c r="E43" s="1126">
        <v>7</v>
      </c>
      <c r="F43" s="1126">
        <f t="shared" si="33"/>
        <v>38.888888888888893</v>
      </c>
      <c r="G43" s="1126">
        <v>6</v>
      </c>
      <c r="H43" s="1126">
        <f t="shared" si="34"/>
        <v>85.714285714285708</v>
      </c>
      <c r="I43" s="1126">
        <v>1</v>
      </c>
      <c r="J43" s="1126">
        <f t="shared" si="35"/>
        <v>14.285714285714285</v>
      </c>
      <c r="K43" s="1126">
        <v>0</v>
      </c>
      <c r="L43" s="1126">
        <f t="shared" si="36"/>
        <v>0</v>
      </c>
      <c r="M43" s="1126">
        <v>0</v>
      </c>
      <c r="N43" s="1126">
        <f t="shared" si="37"/>
        <v>0</v>
      </c>
    </row>
    <row r="44" spans="2:14" ht="27.6">
      <c r="B44" s="1467"/>
      <c r="C44" s="629" t="s">
        <v>75</v>
      </c>
      <c r="D44" s="169">
        <v>23</v>
      </c>
      <c r="E44" s="1126">
        <v>9</v>
      </c>
      <c r="F44" s="1126">
        <f t="shared" si="33"/>
        <v>39.130434782608695</v>
      </c>
      <c r="G44" s="1126">
        <v>3</v>
      </c>
      <c r="H44" s="1126">
        <f t="shared" si="34"/>
        <v>33.333333333333329</v>
      </c>
      <c r="I44" s="1126">
        <v>5</v>
      </c>
      <c r="J44" s="1126">
        <f t="shared" si="35"/>
        <v>55.555555555555557</v>
      </c>
      <c r="K44" s="1126">
        <v>1</v>
      </c>
      <c r="L44" s="1126">
        <f t="shared" si="36"/>
        <v>11.111111111111111</v>
      </c>
      <c r="M44" s="1126">
        <v>0</v>
      </c>
      <c r="N44" s="1126">
        <f t="shared" si="37"/>
        <v>0</v>
      </c>
    </row>
    <row r="45" spans="2:14">
      <c r="B45" s="1467"/>
      <c r="C45" s="629" t="s">
        <v>52</v>
      </c>
      <c r="D45" s="169">
        <v>13</v>
      </c>
      <c r="E45" s="1126">
        <v>7</v>
      </c>
      <c r="F45" s="1126">
        <f t="shared" si="33"/>
        <v>53.846153846153847</v>
      </c>
      <c r="G45" s="1126">
        <v>3</v>
      </c>
      <c r="H45" s="1126">
        <f t="shared" si="34"/>
        <v>42.857142857142854</v>
      </c>
      <c r="I45" s="1126">
        <v>3</v>
      </c>
      <c r="J45" s="1126">
        <f t="shared" si="35"/>
        <v>42.857142857142854</v>
      </c>
      <c r="K45" s="1126">
        <v>1</v>
      </c>
      <c r="L45" s="1126">
        <f t="shared" si="36"/>
        <v>14.285714285714285</v>
      </c>
      <c r="M45" s="1126">
        <v>0</v>
      </c>
      <c r="N45" s="1126">
        <f t="shared" si="37"/>
        <v>0</v>
      </c>
    </row>
    <row r="46" spans="2:14" ht="15" customHeight="1">
      <c r="B46" s="1467"/>
      <c r="C46" s="629" t="s">
        <v>77</v>
      </c>
      <c r="D46" s="169">
        <v>24</v>
      </c>
      <c r="E46" s="1126">
        <v>10</v>
      </c>
      <c r="F46" s="1126">
        <f t="shared" si="33"/>
        <v>41.666666666666671</v>
      </c>
      <c r="G46" s="1126">
        <v>6</v>
      </c>
      <c r="H46" s="1126">
        <f t="shared" si="34"/>
        <v>60</v>
      </c>
      <c r="I46" s="1126">
        <v>4</v>
      </c>
      <c r="J46" s="1126">
        <f t="shared" si="35"/>
        <v>40</v>
      </c>
      <c r="K46" s="1126">
        <v>0</v>
      </c>
      <c r="L46" s="1126">
        <f t="shared" si="36"/>
        <v>0</v>
      </c>
      <c r="M46" s="1126">
        <v>0</v>
      </c>
      <c r="N46" s="1126">
        <f>M46/E46*100</f>
        <v>0</v>
      </c>
    </row>
    <row r="47" spans="2:14" ht="27.6">
      <c r="B47" s="1467"/>
      <c r="C47" s="629" t="s">
        <v>24</v>
      </c>
      <c r="D47" s="169">
        <v>2</v>
      </c>
      <c r="E47" s="1126">
        <v>2</v>
      </c>
      <c r="F47" s="1126">
        <f t="shared" si="33"/>
        <v>100</v>
      </c>
      <c r="G47" s="1126">
        <v>1</v>
      </c>
      <c r="H47" s="1126">
        <f t="shared" si="34"/>
        <v>50</v>
      </c>
      <c r="I47" s="1126">
        <v>1</v>
      </c>
      <c r="J47" s="1126">
        <f t="shared" si="35"/>
        <v>50</v>
      </c>
      <c r="K47" s="1126">
        <v>0</v>
      </c>
      <c r="L47" s="1126">
        <f t="shared" si="36"/>
        <v>0</v>
      </c>
      <c r="M47" s="1126">
        <v>0</v>
      </c>
      <c r="N47" s="1126">
        <f t="shared" ref="N47:N55" si="38">M47/E47*100</f>
        <v>0</v>
      </c>
    </row>
    <row r="48" spans="2:14" ht="27.6">
      <c r="B48" s="1467"/>
      <c r="C48" s="629" t="s">
        <v>282</v>
      </c>
      <c r="D48" s="169">
        <v>8</v>
      </c>
      <c r="E48" s="1126">
        <v>7</v>
      </c>
      <c r="F48" s="1126">
        <f t="shared" si="33"/>
        <v>87.5</v>
      </c>
      <c r="G48" s="1126">
        <v>4</v>
      </c>
      <c r="H48" s="1126">
        <f t="shared" si="34"/>
        <v>57.142857142857139</v>
      </c>
      <c r="I48" s="1126">
        <v>3</v>
      </c>
      <c r="J48" s="1126">
        <f t="shared" si="35"/>
        <v>42.857142857142854</v>
      </c>
      <c r="K48" s="1126">
        <v>0</v>
      </c>
      <c r="L48" s="1126">
        <f t="shared" si="36"/>
        <v>0</v>
      </c>
      <c r="M48" s="1126">
        <v>0</v>
      </c>
      <c r="N48" s="1126">
        <f t="shared" si="38"/>
        <v>0</v>
      </c>
    </row>
    <row r="49" spans="2:14" ht="27.6">
      <c r="B49" s="1467"/>
      <c r="C49" s="629" t="s">
        <v>76</v>
      </c>
      <c r="D49" s="169">
        <v>20</v>
      </c>
      <c r="E49" s="1126">
        <v>6</v>
      </c>
      <c r="F49" s="1126">
        <f t="shared" si="33"/>
        <v>30</v>
      </c>
      <c r="G49" s="1126">
        <v>3</v>
      </c>
      <c r="H49" s="1126">
        <f t="shared" si="34"/>
        <v>50</v>
      </c>
      <c r="I49" s="1126">
        <v>3</v>
      </c>
      <c r="J49" s="1126">
        <f t="shared" si="35"/>
        <v>50</v>
      </c>
      <c r="K49" s="1126">
        <v>0</v>
      </c>
      <c r="L49" s="1126">
        <f t="shared" si="36"/>
        <v>0</v>
      </c>
      <c r="M49" s="1126">
        <v>0</v>
      </c>
      <c r="N49" s="1126">
        <f t="shared" si="38"/>
        <v>0</v>
      </c>
    </row>
    <row r="50" spans="2:14">
      <c r="B50" s="1467"/>
      <c r="C50" s="629" t="s">
        <v>28</v>
      </c>
      <c r="D50" s="169">
        <v>29</v>
      </c>
      <c r="E50" s="1126">
        <v>9</v>
      </c>
      <c r="F50" s="1126">
        <f t="shared" si="33"/>
        <v>31.03448275862069</v>
      </c>
      <c r="G50" s="1126">
        <v>4</v>
      </c>
      <c r="H50" s="1126">
        <f t="shared" si="34"/>
        <v>44.444444444444443</v>
      </c>
      <c r="I50" s="1126">
        <v>5</v>
      </c>
      <c r="J50" s="1126">
        <f t="shared" si="35"/>
        <v>55.555555555555557</v>
      </c>
      <c r="K50" s="1126">
        <v>0</v>
      </c>
      <c r="L50" s="1126">
        <f t="shared" si="36"/>
        <v>0</v>
      </c>
      <c r="M50" s="1126">
        <v>0</v>
      </c>
      <c r="N50" s="1126">
        <f t="shared" si="38"/>
        <v>0</v>
      </c>
    </row>
    <row r="51" spans="2:14">
      <c r="B51" s="1467"/>
      <c r="C51" s="630" t="s">
        <v>302</v>
      </c>
      <c r="D51" s="1127">
        <f>SUM(D40:D50)</f>
        <v>215</v>
      </c>
      <c r="E51" s="1127">
        <f>SUM(E40:E50)</f>
        <v>87</v>
      </c>
      <c r="F51" s="1128">
        <f>E51/D51</f>
        <v>0.40465116279069768</v>
      </c>
      <c r="G51" s="998">
        <f>SUM(G40:G50)</f>
        <v>47</v>
      </c>
      <c r="H51" s="1128">
        <f>G51/E51</f>
        <v>0.54022988505747127</v>
      </c>
      <c r="I51" s="998">
        <f>SUM(I40:I50)</f>
        <v>37</v>
      </c>
      <c r="J51" s="1128">
        <f>I51/E51</f>
        <v>0.42528735632183906</v>
      </c>
      <c r="K51" s="998">
        <f>SUM(K40:K50)</f>
        <v>3</v>
      </c>
      <c r="L51" s="1128">
        <f>K51/E51</f>
        <v>3.4482758620689655E-2</v>
      </c>
      <c r="M51" s="998">
        <f>SUM(M40:M50)</f>
        <v>0</v>
      </c>
      <c r="N51" s="1128">
        <f>M51/E51</f>
        <v>0</v>
      </c>
    </row>
    <row r="52" spans="2:14" ht="30" customHeight="1">
      <c r="B52" s="1467"/>
      <c r="C52" s="631" t="s">
        <v>33</v>
      </c>
      <c r="D52" s="169">
        <v>24</v>
      </c>
      <c r="E52" s="1126">
        <v>15</v>
      </c>
      <c r="F52" s="1126">
        <f t="shared" si="33"/>
        <v>62.5</v>
      </c>
      <c r="G52" s="1126">
        <v>12</v>
      </c>
      <c r="H52" s="1126">
        <f t="shared" si="34"/>
        <v>80</v>
      </c>
      <c r="I52" s="1126">
        <v>2</v>
      </c>
      <c r="J52" s="1126">
        <f t="shared" si="35"/>
        <v>13.333333333333334</v>
      </c>
      <c r="K52" s="1126">
        <v>0</v>
      </c>
      <c r="L52" s="1126">
        <f t="shared" si="36"/>
        <v>0</v>
      </c>
      <c r="M52" s="1126">
        <v>0</v>
      </c>
      <c r="N52" s="1126">
        <f t="shared" si="38"/>
        <v>0</v>
      </c>
    </row>
    <row r="53" spans="2:14">
      <c r="B53" s="1467"/>
      <c r="C53" s="631" t="s">
        <v>78</v>
      </c>
      <c r="D53" s="169">
        <v>8</v>
      </c>
      <c r="E53" s="1126">
        <v>1</v>
      </c>
      <c r="F53" s="1126">
        <f t="shared" si="33"/>
        <v>12.5</v>
      </c>
      <c r="G53" s="1126">
        <v>0</v>
      </c>
      <c r="H53" s="1126">
        <f t="shared" si="34"/>
        <v>0</v>
      </c>
      <c r="I53" s="1126">
        <v>1</v>
      </c>
      <c r="J53" s="1126">
        <f t="shared" si="35"/>
        <v>100</v>
      </c>
      <c r="K53" s="1126">
        <v>0</v>
      </c>
      <c r="L53" s="1126">
        <f t="shared" si="36"/>
        <v>0</v>
      </c>
      <c r="M53" s="1126">
        <v>0</v>
      </c>
      <c r="N53" s="1126">
        <f t="shared" si="38"/>
        <v>0</v>
      </c>
    </row>
    <row r="54" spans="2:14" ht="15" customHeight="1">
      <c r="B54" s="1467"/>
      <c r="C54" s="631" t="s">
        <v>79</v>
      </c>
      <c r="D54" s="169">
        <v>4</v>
      </c>
      <c r="E54" s="1126">
        <v>4</v>
      </c>
      <c r="F54" s="1126">
        <f t="shared" si="33"/>
        <v>100</v>
      </c>
      <c r="G54" s="1126">
        <v>2</v>
      </c>
      <c r="H54" s="1126">
        <f t="shared" si="34"/>
        <v>50</v>
      </c>
      <c r="I54" s="1126">
        <v>2</v>
      </c>
      <c r="J54" s="1126">
        <f t="shared" si="35"/>
        <v>50</v>
      </c>
      <c r="K54" s="1126">
        <v>0</v>
      </c>
      <c r="L54" s="1126">
        <f t="shared" si="36"/>
        <v>0</v>
      </c>
      <c r="M54" s="1126">
        <v>0</v>
      </c>
      <c r="N54" s="1126">
        <f t="shared" si="38"/>
        <v>0</v>
      </c>
    </row>
    <row r="55" spans="2:14" ht="27.6">
      <c r="B55" s="1467"/>
      <c r="C55" s="631" t="s">
        <v>34</v>
      </c>
      <c r="D55" s="169">
        <v>11</v>
      </c>
      <c r="E55" s="1126">
        <v>2</v>
      </c>
      <c r="F55" s="1126">
        <f t="shared" si="33"/>
        <v>18.181818181818183</v>
      </c>
      <c r="G55" s="1126">
        <v>0</v>
      </c>
      <c r="H55" s="1126">
        <f t="shared" si="34"/>
        <v>0</v>
      </c>
      <c r="I55" s="1126">
        <v>2</v>
      </c>
      <c r="J55" s="1126">
        <f t="shared" si="35"/>
        <v>100</v>
      </c>
      <c r="K55" s="1126">
        <v>0</v>
      </c>
      <c r="L55" s="1126">
        <f t="shared" si="36"/>
        <v>0</v>
      </c>
      <c r="M55" s="1126">
        <v>0</v>
      </c>
      <c r="N55" s="1126">
        <f t="shared" si="38"/>
        <v>0</v>
      </c>
    </row>
    <row r="56" spans="2:14">
      <c r="B56" s="1467"/>
      <c r="C56" s="546" t="s">
        <v>222</v>
      </c>
      <c r="D56" s="1129">
        <f>SUM(D52:D55)</f>
        <v>47</v>
      </c>
      <c r="E56" s="998">
        <f>SUM(E52:E55)</f>
        <v>22</v>
      </c>
      <c r="F56" s="1130">
        <f>E56/D56</f>
        <v>0.46808510638297873</v>
      </c>
      <c r="G56" s="998">
        <f>SUM(G52:G55)</f>
        <v>14</v>
      </c>
      <c r="H56" s="1130">
        <f>G56/E56</f>
        <v>0.63636363636363635</v>
      </c>
      <c r="I56" s="998">
        <f>SUM(I52:I55)</f>
        <v>7</v>
      </c>
      <c r="J56" s="1130">
        <f>I56/E56</f>
        <v>0.31818181818181818</v>
      </c>
      <c r="K56" s="998">
        <f>SUM(K52:K55)</f>
        <v>0</v>
      </c>
      <c r="L56" s="1130">
        <f>K56/E56</f>
        <v>0</v>
      </c>
      <c r="M56" s="998">
        <f>SUM(M52:M55)</f>
        <v>0</v>
      </c>
      <c r="N56" s="1130">
        <f>M56/E56</f>
        <v>0</v>
      </c>
    </row>
    <row r="57" spans="2:14">
      <c r="B57" s="1467"/>
      <c r="C57" s="484" t="s">
        <v>171</v>
      </c>
      <c r="D57" s="1131">
        <f>D51+D56</f>
        <v>262</v>
      </c>
      <c r="E57" s="1131">
        <f>E51+E56</f>
        <v>109</v>
      </c>
      <c r="F57" s="1128">
        <f>E57/D57</f>
        <v>0.41603053435114506</v>
      </c>
      <c r="G57" s="1132">
        <f>G51+G56</f>
        <v>61</v>
      </c>
      <c r="H57" s="1128">
        <f>G57/E57</f>
        <v>0.55963302752293576</v>
      </c>
      <c r="I57" s="1132">
        <f>I56+I51</f>
        <v>44</v>
      </c>
      <c r="J57" s="1128">
        <f>I57/E57</f>
        <v>0.40366972477064222</v>
      </c>
      <c r="K57" s="1132">
        <f>K51+K56</f>
        <v>3</v>
      </c>
      <c r="L57" s="1128">
        <f>K57/E57</f>
        <v>2.7522935779816515E-2</v>
      </c>
      <c r="M57" s="1132">
        <f>M51+M56</f>
        <v>0</v>
      </c>
      <c r="N57" s="1128">
        <f>M57/E57</f>
        <v>0</v>
      </c>
    </row>
    <row r="58" spans="2:14">
      <c r="B58" s="1457" t="s">
        <v>4595</v>
      </c>
      <c r="C58" s="640" t="s">
        <v>4589</v>
      </c>
      <c r="D58" s="972">
        <v>14</v>
      </c>
      <c r="E58" s="968">
        <v>9</v>
      </c>
      <c r="F58" s="1145">
        <f t="shared" ref="F58:F60" si="39">E58/D58</f>
        <v>0.6428571428571429</v>
      </c>
      <c r="G58" s="968">
        <v>6</v>
      </c>
      <c r="H58" s="1145">
        <f t="shared" ref="H58:H60" si="40">G58/E58</f>
        <v>0.66666666666666663</v>
      </c>
      <c r="I58" s="968">
        <v>3</v>
      </c>
      <c r="J58" s="1145">
        <f t="shared" ref="J58:J60" si="41">I58/E58</f>
        <v>0.33333333333333331</v>
      </c>
      <c r="K58" s="968">
        <v>0</v>
      </c>
      <c r="L58" s="1145">
        <f t="shared" ref="L58:L60" si="42">K58/E58</f>
        <v>0</v>
      </c>
      <c r="M58" s="968">
        <v>0</v>
      </c>
      <c r="N58" s="1145">
        <f t="shared" ref="N58:N60" si="43">M58/E58</f>
        <v>0</v>
      </c>
    </row>
    <row r="59" spans="2:14">
      <c r="B59" s="1458"/>
      <c r="C59" s="640" t="s">
        <v>4590</v>
      </c>
      <c r="D59" s="972">
        <v>14</v>
      </c>
      <c r="E59" s="968">
        <v>9</v>
      </c>
      <c r="F59" s="1145">
        <f t="shared" si="39"/>
        <v>0.6428571428571429</v>
      </c>
      <c r="G59" s="968">
        <v>4</v>
      </c>
      <c r="H59" s="1145">
        <f t="shared" si="40"/>
        <v>0.44444444444444442</v>
      </c>
      <c r="I59" s="968">
        <v>5</v>
      </c>
      <c r="J59" s="1145">
        <f t="shared" si="41"/>
        <v>0.55555555555555558</v>
      </c>
      <c r="K59" s="968">
        <v>0</v>
      </c>
      <c r="L59" s="1145">
        <f t="shared" si="42"/>
        <v>0</v>
      </c>
      <c r="M59" s="968">
        <v>0</v>
      </c>
      <c r="N59" s="1145">
        <f t="shared" si="43"/>
        <v>0</v>
      </c>
    </row>
    <row r="60" spans="2:14">
      <c r="B60" s="1458"/>
      <c r="C60" s="651" t="s">
        <v>302</v>
      </c>
      <c r="D60" s="1146">
        <f t="shared" ref="D60:E60" si="44">SUM(D58:D59)</f>
        <v>28</v>
      </c>
      <c r="E60" s="1146">
        <f t="shared" si="44"/>
        <v>18</v>
      </c>
      <c r="F60" s="1147">
        <f t="shared" si="39"/>
        <v>0.6428571428571429</v>
      </c>
      <c r="G60" s="1146">
        <f>SUM(G58:G59)</f>
        <v>10</v>
      </c>
      <c r="H60" s="1147">
        <f t="shared" si="40"/>
        <v>0.55555555555555558</v>
      </c>
      <c r="I60" s="1146">
        <f>SUM(I58:I59)</f>
        <v>8</v>
      </c>
      <c r="J60" s="1147">
        <f t="shared" si="41"/>
        <v>0.44444444444444442</v>
      </c>
      <c r="K60" s="1146">
        <f>SUM(K58:K59)</f>
        <v>0</v>
      </c>
      <c r="L60" s="1147">
        <f t="shared" si="42"/>
        <v>0</v>
      </c>
      <c r="M60" s="1146">
        <f>SUM(M58:M59)</f>
        <v>0</v>
      </c>
      <c r="N60" s="1147">
        <f t="shared" si="43"/>
        <v>0</v>
      </c>
    </row>
    <row r="61" spans="2:14">
      <c r="B61" s="1458"/>
      <c r="C61" s="652" t="s">
        <v>222</v>
      </c>
      <c r="D61" s="1146">
        <v>0</v>
      </c>
      <c r="E61" s="1146">
        <v>0</v>
      </c>
      <c r="F61" s="1147">
        <v>0</v>
      </c>
      <c r="G61" s="1146">
        <v>0</v>
      </c>
      <c r="H61" s="1147">
        <v>0</v>
      </c>
      <c r="I61" s="1146">
        <v>0</v>
      </c>
      <c r="J61" s="1147">
        <v>0</v>
      </c>
      <c r="K61" s="1146">
        <v>0</v>
      </c>
      <c r="L61" s="1147">
        <v>0</v>
      </c>
      <c r="M61" s="1146">
        <v>0</v>
      </c>
      <c r="N61" s="1147">
        <v>0</v>
      </c>
    </row>
    <row r="62" spans="2:14">
      <c r="B62" s="1459"/>
      <c r="C62" s="653" t="s">
        <v>171</v>
      </c>
      <c r="D62" s="1148">
        <f t="shared" ref="D62:E62" si="45">D60+D61</f>
        <v>28</v>
      </c>
      <c r="E62" s="1148">
        <f t="shared" si="45"/>
        <v>18</v>
      </c>
      <c r="F62" s="1147">
        <f>E62/D62</f>
        <v>0.6428571428571429</v>
      </c>
      <c r="G62" s="1148">
        <f>G60+G61</f>
        <v>10</v>
      </c>
      <c r="H62" s="1147">
        <f>G62/E62</f>
        <v>0.55555555555555558</v>
      </c>
      <c r="I62" s="1148">
        <f>I60+I61</f>
        <v>8</v>
      </c>
      <c r="J62" s="1147">
        <f>I62/E62</f>
        <v>0.44444444444444442</v>
      </c>
      <c r="K62" s="1148">
        <f>K60+K61</f>
        <v>0</v>
      </c>
      <c r="L62" s="1147">
        <f>K62/E62</f>
        <v>0</v>
      </c>
      <c r="M62" s="1148">
        <f>M60+M61</f>
        <v>0</v>
      </c>
      <c r="N62" s="1147">
        <f>M62/E62</f>
        <v>0</v>
      </c>
    </row>
    <row r="63" spans="2:14">
      <c r="B63" s="1468" t="s">
        <v>127</v>
      </c>
      <c r="C63" s="632" t="s">
        <v>303</v>
      </c>
      <c r="D63" s="1143">
        <f>D15+D35+D54</f>
        <v>15</v>
      </c>
      <c r="E63" s="1143">
        <f>E15+E35+E54</f>
        <v>20</v>
      </c>
      <c r="F63" s="1144">
        <f>E63/D63</f>
        <v>1.3333333333333333</v>
      </c>
      <c r="G63" s="1143">
        <f>G15+G35+G54</f>
        <v>15</v>
      </c>
      <c r="H63" s="1144">
        <f>G63/E63</f>
        <v>0.75</v>
      </c>
      <c r="I63" s="1143">
        <f>I15+I35+I54</f>
        <v>5</v>
      </c>
      <c r="J63" s="1144">
        <f>I63/E63</f>
        <v>0.25</v>
      </c>
      <c r="K63" s="1143">
        <f>K15+K35+K54</f>
        <v>0</v>
      </c>
      <c r="L63" s="1144">
        <f>K63/E63</f>
        <v>0</v>
      </c>
      <c r="M63" s="1143">
        <f>M15+M35+M54</f>
        <v>0</v>
      </c>
      <c r="N63" s="1144">
        <f>M63/E63</f>
        <v>0</v>
      </c>
    </row>
    <row r="64" spans="2:14">
      <c r="B64" s="1468"/>
      <c r="C64" s="632" t="s">
        <v>304</v>
      </c>
      <c r="D64" s="1143">
        <f>D20+D41+D59</f>
        <v>143</v>
      </c>
      <c r="E64" s="1143">
        <f>E20+E41+E59</f>
        <v>29</v>
      </c>
      <c r="F64" s="1144">
        <f t="shared" ref="F64:F65" si="46">E64/D64</f>
        <v>0.20279720279720279</v>
      </c>
      <c r="G64" s="1143">
        <f>G20+G41+G59</f>
        <v>17</v>
      </c>
      <c r="H64" s="1144">
        <f t="shared" ref="H64:H65" si="47">G64/E64</f>
        <v>0.58620689655172409</v>
      </c>
      <c r="I64" s="1143">
        <f>I20+I41+I59</f>
        <v>10</v>
      </c>
      <c r="J64" s="1144">
        <f t="shared" ref="J64:J65" si="48">I64/E64</f>
        <v>0.34482758620689657</v>
      </c>
      <c r="K64" s="1143">
        <f>K20+K41+K59</f>
        <v>1</v>
      </c>
      <c r="L64" s="1144">
        <f t="shared" ref="L64:L65" si="49">K64/E64</f>
        <v>3.4482758620689655E-2</v>
      </c>
      <c r="M64" s="1143">
        <f>M20+M41+M59</f>
        <v>1</v>
      </c>
      <c r="N64" s="1144">
        <f t="shared" ref="N64:N65" si="50">M64/E64</f>
        <v>3.4482758620689655E-2</v>
      </c>
    </row>
    <row r="65" spans="2:14">
      <c r="B65" s="1468"/>
      <c r="C65" s="632" t="s">
        <v>57</v>
      </c>
      <c r="D65" s="1143">
        <f>D21+D42+D62</f>
        <v>67</v>
      </c>
      <c r="E65" s="1143">
        <f>E21+E42+E62</f>
        <v>38</v>
      </c>
      <c r="F65" s="1144">
        <f t="shared" si="46"/>
        <v>0.56716417910447758</v>
      </c>
      <c r="G65" s="1143">
        <f>G21+G42+G62</f>
        <v>25</v>
      </c>
      <c r="H65" s="1144">
        <f t="shared" si="47"/>
        <v>0.65789473684210531</v>
      </c>
      <c r="I65" s="1143">
        <f>I21+I42+I62</f>
        <v>13</v>
      </c>
      <c r="J65" s="1144">
        <f t="shared" si="48"/>
        <v>0.34210526315789475</v>
      </c>
      <c r="K65" s="1143">
        <f>K21+K42+K62</f>
        <v>0</v>
      </c>
      <c r="L65" s="1144">
        <f t="shared" si="49"/>
        <v>0</v>
      </c>
      <c r="M65" s="1143">
        <f>M21+M42+M62</f>
        <v>0</v>
      </c>
      <c r="N65" s="1144">
        <f t="shared" si="50"/>
        <v>0</v>
      </c>
    </row>
  </sheetData>
  <mergeCells count="14">
    <mergeCell ref="B63:B65"/>
    <mergeCell ref="B3:N3"/>
    <mergeCell ref="B4:B5"/>
    <mergeCell ref="C4:C5"/>
    <mergeCell ref="D4:D5"/>
    <mergeCell ref="E4:F4"/>
    <mergeCell ref="G4:H4"/>
    <mergeCell ref="B40:B57"/>
    <mergeCell ref="B58:B62"/>
    <mergeCell ref="I4:J4"/>
    <mergeCell ref="K4:L4"/>
    <mergeCell ref="M4:N4"/>
    <mergeCell ref="B6:B18"/>
    <mergeCell ref="B19:B3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W63"/>
  <sheetViews>
    <sheetView topLeftCell="B37" zoomScale="80" zoomScaleNormal="80" workbookViewId="0">
      <selection activeCell="Q58" sqref="Q58:Q59"/>
    </sheetView>
  </sheetViews>
  <sheetFormatPr defaultColWidth="9.109375" defaultRowHeight="13.8"/>
  <cols>
    <col min="1" max="1" width="9.109375" style="1"/>
    <col min="2" max="2" width="18.6640625" style="1" customWidth="1"/>
    <col min="3" max="3" width="25.44140625" style="1" customWidth="1"/>
    <col min="4" max="13" width="9.109375" style="1"/>
    <col min="14" max="14" width="9.44140625" style="1" bestFit="1" customWidth="1"/>
    <col min="15" max="18" width="9.109375" style="1"/>
    <col min="19" max="19" width="11" style="1" bestFit="1" customWidth="1"/>
    <col min="20" max="22" width="9.88671875" style="1" bestFit="1" customWidth="1"/>
    <col min="23" max="16384" width="9.109375" style="1"/>
  </cols>
  <sheetData>
    <row r="1" spans="2:23" ht="36.75" customHeight="1">
      <c r="B1" s="1462" t="s">
        <v>5096</v>
      </c>
      <c r="C1" s="1462"/>
      <c r="D1" s="1462"/>
      <c r="E1" s="1462"/>
      <c r="F1" s="1462"/>
      <c r="G1" s="1462"/>
      <c r="H1" s="1462"/>
      <c r="I1" s="1462"/>
      <c r="J1" s="1462"/>
      <c r="K1" s="1462"/>
      <c r="L1" s="1462"/>
      <c r="M1" s="1462"/>
      <c r="N1" s="1462"/>
    </row>
    <row r="2" spans="2:23" ht="15" customHeight="1">
      <c r="B2" s="1465" t="s">
        <v>59</v>
      </c>
      <c r="C2" s="1466" t="s">
        <v>69</v>
      </c>
      <c r="D2" s="1461" t="s">
        <v>324</v>
      </c>
      <c r="E2" s="1461" t="s">
        <v>323</v>
      </c>
      <c r="F2" s="1461"/>
      <c r="G2" s="1461" t="s">
        <v>172</v>
      </c>
      <c r="H2" s="1461"/>
      <c r="I2" s="1461" t="s">
        <v>173</v>
      </c>
      <c r="J2" s="1461"/>
      <c r="K2" s="1461" t="s">
        <v>174</v>
      </c>
      <c r="L2" s="1461"/>
      <c r="M2" s="1461" t="s">
        <v>176</v>
      </c>
      <c r="N2" s="1461"/>
    </row>
    <row r="3" spans="2:23" ht="63.75" customHeight="1">
      <c r="B3" s="1465"/>
      <c r="C3" s="1466"/>
      <c r="D3" s="1461"/>
      <c r="E3" s="623" t="s">
        <v>175</v>
      </c>
      <c r="F3" s="623" t="s">
        <v>102</v>
      </c>
      <c r="G3" s="623" t="s">
        <v>175</v>
      </c>
      <c r="H3" s="623" t="s">
        <v>102</v>
      </c>
      <c r="I3" s="623" t="s">
        <v>175</v>
      </c>
      <c r="J3" s="623" t="s">
        <v>102</v>
      </c>
      <c r="K3" s="623" t="s">
        <v>175</v>
      </c>
      <c r="L3" s="623" t="s">
        <v>102</v>
      </c>
      <c r="M3" s="623" t="s">
        <v>175</v>
      </c>
      <c r="N3" s="623" t="s">
        <v>102</v>
      </c>
      <c r="S3" s="1" t="s">
        <v>3357</v>
      </c>
      <c r="T3" s="1" t="s">
        <v>3358</v>
      </c>
      <c r="U3" s="1" t="s">
        <v>3359</v>
      </c>
      <c r="V3" s="1" t="s">
        <v>3360</v>
      </c>
      <c r="W3" s="1" t="s">
        <v>3361</v>
      </c>
    </row>
    <row r="4" spans="2:23" ht="30.75" customHeight="1">
      <c r="B4" s="1463" t="s">
        <v>71</v>
      </c>
      <c r="C4" s="624" t="s">
        <v>155</v>
      </c>
      <c r="D4" s="522">
        <v>12</v>
      </c>
      <c r="E4" s="1116">
        <f>SUM(G4,I4,K4,M4)</f>
        <v>4</v>
      </c>
      <c r="F4" s="1117">
        <f>E4/D4</f>
        <v>0.33333333333333331</v>
      </c>
      <c r="G4" s="1116">
        <v>1</v>
      </c>
      <c r="H4" s="1117">
        <f>G4/E4</f>
        <v>0.25</v>
      </c>
      <c r="I4" s="1116">
        <v>3</v>
      </c>
      <c r="J4" s="1117">
        <f>I4/E4</f>
        <v>0.75</v>
      </c>
      <c r="K4" s="1116"/>
      <c r="L4" s="1117">
        <f>K4/E4</f>
        <v>0</v>
      </c>
      <c r="M4" s="1116"/>
      <c r="N4" s="1117">
        <f>M4/E4</f>
        <v>0</v>
      </c>
      <c r="R4" s="92" t="s">
        <v>166</v>
      </c>
      <c r="S4" s="18">
        <v>0.22</v>
      </c>
      <c r="T4" s="18">
        <v>0.37</v>
      </c>
      <c r="U4" s="18">
        <v>0.47</v>
      </c>
      <c r="V4" s="18">
        <v>0.16</v>
      </c>
      <c r="W4" s="18">
        <v>0</v>
      </c>
    </row>
    <row r="5" spans="2:23" ht="23.25" customHeight="1">
      <c r="B5" s="1463"/>
      <c r="C5" s="624" t="s">
        <v>10</v>
      </c>
      <c r="D5" s="522">
        <v>12</v>
      </c>
      <c r="E5" s="1116">
        <f t="shared" ref="E5:E13" si="0">SUM(G5,I5,K5,M5)</f>
        <v>3</v>
      </c>
      <c r="F5" s="1117">
        <f t="shared" ref="F5:F8" si="1">E5/D5</f>
        <v>0.25</v>
      </c>
      <c r="G5" s="1116"/>
      <c r="H5" s="1117">
        <f t="shared" ref="H5:H8" si="2">G5/E5</f>
        <v>0</v>
      </c>
      <c r="I5" s="1116">
        <v>2</v>
      </c>
      <c r="J5" s="1117">
        <f t="shared" ref="J5:J8" si="3">I5/E5</f>
        <v>0.66666666666666663</v>
      </c>
      <c r="K5" s="1116">
        <v>1</v>
      </c>
      <c r="L5" s="1117">
        <f t="shared" ref="L5:L8" si="4">K5/E5</f>
        <v>0.33333333333333331</v>
      </c>
      <c r="M5" s="1116"/>
      <c r="N5" s="1117">
        <f t="shared" ref="N5:N8" si="5">M5/E5</f>
        <v>0</v>
      </c>
      <c r="R5" s="92" t="s">
        <v>220</v>
      </c>
      <c r="S5" s="18" t="s">
        <v>5097</v>
      </c>
      <c r="T5" s="18" t="s">
        <v>5098</v>
      </c>
      <c r="U5" s="18" t="s">
        <v>5099</v>
      </c>
      <c r="V5" s="18" t="s">
        <v>5100</v>
      </c>
      <c r="W5" s="18" t="s">
        <v>5101</v>
      </c>
    </row>
    <row r="6" spans="2:23" ht="23.25" customHeight="1">
      <c r="B6" s="1463"/>
      <c r="C6" s="624"/>
      <c r="D6" s="1118">
        <v>24</v>
      </c>
      <c r="E6" s="1116">
        <f t="shared" si="0"/>
        <v>4</v>
      </c>
      <c r="F6" s="1117">
        <f t="shared" si="1"/>
        <v>0.16666666666666666</v>
      </c>
      <c r="G6" s="1116">
        <v>2</v>
      </c>
      <c r="H6" s="1117">
        <f t="shared" si="2"/>
        <v>0.5</v>
      </c>
      <c r="I6" s="1116">
        <v>1</v>
      </c>
      <c r="J6" s="1117">
        <f t="shared" si="3"/>
        <v>0.25</v>
      </c>
      <c r="K6" s="1116">
        <v>1</v>
      </c>
      <c r="L6" s="1117">
        <f t="shared" si="4"/>
        <v>0.25</v>
      </c>
      <c r="M6" s="1116"/>
      <c r="N6" s="1117">
        <f t="shared" si="5"/>
        <v>0</v>
      </c>
      <c r="R6" s="92" t="s">
        <v>4588</v>
      </c>
      <c r="S6" s="18">
        <v>0.64</v>
      </c>
      <c r="T6" s="18">
        <v>0.65</v>
      </c>
      <c r="U6" s="18">
        <v>0.25</v>
      </c>
      <c r="V6" s="18">
        <v>0.05</v>
      </c>
      <c r="W6" s="18">
        <v>0.05</v>
      </c>
    </row>
    <row r="7" spans="2:23" ht="32.25" customHeight="1">
      <c r="B7" s="1463"/>
      <c r="C7" s="624" t="s">
        <v>8</v>
      </c>
      <c r="D7" s="1118">
        <v>6</v>
      </c>
      <c r="E7" s="1116">
        <f t="shared" si="0"/>
        <v>1</v>
      </c>
      <c r="F7" s="1117">
        <f t="shared" si="1"/>
        <v>0.16666666666666666</v>
      </c>
      <c r="G7" s="1116"/>
      <c r="H7" s="1117">
        <f t="shared" si="2"/>
        <v>0</v>
      </c>
      <c r="I7" s="1116">
        <v>1</v>
      </c>
      <c r="J7" s="1117">
        <f t="shared" si="3"/>
        <v>1</v>
      </c>
      <c r="K7" s="1116"/>
      <c r="L7" s="1117">
        <f t="shared" si="4"/>
        <v>0</v>
      </c>
      <c r="M7" s="1116"/>
      <c r="N7" s="1117">
        <f t="shared" si="5"/>
        <v>0</v>
      </c>
      <c r="R7" s="92" t="s">
        <v>167</v>
      </c>
      <c r="S7" s="18" t="s">
        <v>5095</v>
      </c>
      <c r="T7" s="18">
        <v>0.5</v>
      </c>
      <c r="U7" s="18" t="s">
        <v>5102</v>
      </c>
      <c r="V7" s="18" t="s">
        <v>5103</v>
      </c>
      <c r="W7" s="18">
        <v>0</v>
      </c>
    </row>
    <row r="8" spans="2:23">
      <c r="B8" s="1463"/>
      <c r="C8" s="624" t="s">
        <v>44</v>
      </c>
      <c r="D8" s="1118">
        <v>13</v>
      </c>
      <c r="E8" s="1116">
        <f t="shared" si="0"/>
        <v>1</v>
      </c>
      <c r="F8" s="1117">
        <f t="shared" si="1"/>
        <v>7.6923076923076927E-2</v>
      </c>
      <c r="G8" s="1116"/>
      <c r="H8" s="1117">
        <f t="shared" si="2"/>
        <v>0</v>
      </c>
      <c r="I8" s="1116">
        <v>1</v>
      </c>
      <c r="J8" s="1117">
        <f t="shared" si="3"/>
        <v>1</v>
      </c>
      <c r="K8" s="1116"/>
      <c r="L8" s="1117">
        <f t="shared" si="4"/>
        <v>0</v>
      </c>
      <c r="M8" s="1116"/>
      <c r="N8" s="1117">
        <f t="shared" si="5"/>
        <v>0</v>
      </c>
      <c r="R8" s="1" t="s">
        <v>3362</v>
      </c>
      <c r="S8" s="1160" t="s">
        <v>5104</v>
      </c>
      <c r="T8" s="1160" t="s">
        <v>5105</v>
      </c>
      <c r="U8" s="1160" t="s">
        <v>5106</v>
      </c>
      <c r="V8" s="1160" t="s">
        <v>5107</v>
      </c>
      <c r="W8" s="1160" t="s">
        <v>5108</v>
      </c>
    </row>
    <row r="9" spans="2:23">
      <c r="B9" s="1463"/>
      <c r="C9" s="624" t="s">
        <v>4559</v>
      </c>
      <c r="D9" s="1119">
        <f>SUM(D4:D8)</f>
        <v>67</v>
      </c>
      <c r="E9" s="1119">
        <f>SUM(E4:E8)</f>
        <v>13</v>
      </c>
      <c r="F9" s="1120">
        <f>E9/D9</f>
        <v>0.19402985074626866</v>
      </c>
      <c r="G9" s="1119">
        <f t="shared" ref="G9" si="6">SUM(G4:G8)</f>
        <v>3</v>
      </c>
      <c r="H9" s="1120">
        <f>G9/E9</f>
        <v>0.23076923076923078</v>
      </c>
      <c r="I9" s="1119">
        <f t="shared" ref="I9" si="7">SUM(I4:I8)</f>
        <v>8</v>
      </c>
      <c r="J9" s="1120">
        <f>I9/E9</f>
        <v>0.61538461538461542</v>
      </c>
      <c r="K9" s="1119">
        <f t="shared" ref="K9" si="8">SUM(K4:K8)</f>
        <v>2</v>
      </c>
      <c r="L9" s="1120">
        <f>K9/E9</f>
        <v>0.15384615384615385</v>
      </c>
      <c r="M9" s="1119">
        <f t="shared" ref="M9" si="9">SUM(M4:M8)</f>
        <v>0</v>
      </c>
      <c r="N9" s="1120">
        <f>M9/E9</f>
        <v>0</v>
      </c>
      <c r="S9" s="184"/>
      <c r="T9" s="184"/>
      <c r="U9" s="184"/>
      <c r="V9" s="184"/>
      <c r="W9" s="184"/>
    </row>
    <row r="10" spans="2:23">
      <c r="B10" s="1463"/>
      <c r="C10" s="625" t="s">
        <v>302</v>
      </c>
      <c r="D10" s="1116">
        <v>2</v>
      </c>
      <c r="E10" s="1116">
        <f t="shared" si="0"/>
        <v>1</v>
      </c>
      <c r="F10" s="1117">
        <f t="shared" ref="F10:F15" si="10">E10/D10</f>
        <v>0.5</v>
      </c>
      <c r="G10" s="1116">
        <v>1</v>
      </c>
      <c r="H10" s="1117">
        <f>G10/E10</f>
        <v>1</v>
      </c>
      <c r="I10" s="1116"/>
      <c r="J10" s="1117">
        <f>I10/E10</f>
        <v>0</v>
      </c>
      <c r="K10" s="1116"/>
      <c r="L10" s="1117">
        <f>K10/E10</f>
        <v>0</v>
      </c>
      <c r="M10" s="1116"/>
      <c r="N10" s="1117">
        <f>M10/E10</f>
        <v>0</v>
      </c>
    </row>
    <row r="11" spans="2:23" ht="27.6">
      <c r="B11" s="1463"/>
      <c r="C11" s="626" t="s">
        <v>296</v>
      </c>
      <c r="D11" s="1116">
        <v>4</v>
      </c>
      <c r="E11" s="1116">
        <f t="shared" si="0"/>
        <v>1</v>
      </c>
      <c r="F11" s="1117">
        <f t="shared" si="10"/>
        <v>0.25</v>
      </c>
      <c r="G11" s="1116"/>
      <c r="H11" s="1117">
        <f t="shared" ref="H11:H13" si="11">G11/E11</f>
        <v>0</v>
      </c>
      <c r="I11" s="1116"/>
      <c r="J11" s="1117">
        <f t="shared" ref="J11:J13" si="12">I11/E11</f>
        <v>0</v>
      </c>
      <c r="K11" s="1116">
        <v>1</v>
      </c>
      <c r="L11" s="1117">
        <f t="shared" ref="L11:L13" si="13">K11/E11</f>
        <v>1</v>
      </c>
      <c r="M11" s="1116"/>
      <c r="N11" s="1117">
        <f t="shared" ref="N11:N13" si="14">M11/E11</f>
        <v>0</v>
      </c>
    </row>
    <row r="12" spans="2:23">
      <c r="B12" s="1463"/>
      <c r="C12" s="626" t="s">
        <v>297</v>
      </c>
      <c r="D12" s="1116">
        <v>1</v>
      </c>
      <c r="E12" s="1116">
        <f t="shared" si="0"/>
        <v>1</v>
      </c>
      <c r="F12" s="1117">
        <f t="shared" si="10"/>
        <v>1</v>
      </c>
      <c r="G12" s="1116"/>
      <c r="H12" s="1117">
        <f t="shared" si="11"/>
        <v>0</v>
      </c>
      <c r="I12" s="1116">
        <v>1</v>
      </c>
      <c r="J12" s="1117">
        <f t="shared" si="12"/>
        <v>1</v>
      </c>
      <c r="K12" s="1116"/>
      <c r="L12" s="1117">
        <f t="shared" si="13"/>
        <v>0</v>
      </c>
      <c r="M12" s="1116"/>
      <c r="N12" s="1117">
        <f t="shared" si="14"/>
        <v>0</v>
      </c>
    </row>
    <row r="13" spans="2:23" ht="27.6">
      <c r="B13" s="1463"/>
      <c r="C13" s="626" t="s">
        <v>917</v>
      </c>
      <c r="D13" s="1116">
        <v>11</v>
      </c>
      <c r="E13" s="1116">
        <f t="shared" si="0"/>
        <v>2</v>
      </c>
      <c r="F13" s="1117">
        <f t="shared" si="10"/>
        <v>0.18181818181818182</v>
      </c>
      <c r="G13" s="1116">
        <v>2</v>
      </c>
      <c r="H13" s="1117">
        <f t="shared" si="11"/>
        <v>1</v>
      </c>
      <c r="I13" s="1116"/>
      <c r="J13" s="1117">
        <f t="shared" si="12"/>
        <v>0</v>
      </c>
      <c r="K13" s="1116"/>
      <c r="L13" s="1117">
        <f t="shared" si="13"/>
        <v>0</v>
      </c>
      <c r="M13" s="1116"/>
      <c r="N13" s="1117">
        <f t="shared" si="14"/>
        <v>0</v>
      </c>
    </row>
    <row r="14" spans="2:23">
      <c r="B14" s="1463"/>
      <c r="C14" s="626" t="s">
        <v>4450</v>
      </c>
      <c r="D14" s="1119">
        <f>SUM(D10:D13)</f>
        <v>18</v>
      </c>
      <c r="E14" s="1119">
        <f>SUM(E10:E13)</f>
        <v>5</v>
      </c>
      <c r="F14" s="1120">
        <f t="shared" si="10"/>
        <v>0.27777777777777779</v>
      </c>
      <c r="G14" s="1119">
        <f>SUM(G10:G13)</f>
        <v>3</v>
      </c>
      <c r="H14" s="1120">
        <f>G14/E14</f>
        <v>0.6</v>
      </c>
      <c r="I14" s="1119">
        <f>SUM(I10:I13)</f>
        <v>1</v>
      </c>
      <c r="J14" s="1120">
        <f>I14/E14</f>
        <v>0.2</v>
      </c>
      <c r="K14" s="1119">
        <f>SUM(K10:K13)</f>
        <v>1</v>
      </c>
      <c r="L14" s="1120">
        <f>K14/E14</f>
        <v>0.2</v>
      </c>
      <c r="M14" s="1119">
        <f>SUM(M10:M13)</f>
        <v>0</v>
      </c>
      <c r="N14" s="1120">
        <f>M14/E14</f>
        <v>0</v>
      </c>
    </row>
    <row r="15" spans="2:23">
      <c r="B15" s="1463"/>
      <c r="C15" s="627" t="s">
        <v>222</v>
      </c>
      <c r="D15" s="1121">
        <f>D9+D14</f>
        <v>85</v>
      </c>
      <c r="E15" s="1121">
        <f t="shared" ref="E15" si="15">E9+E14</f>
        <v>18</v>
      </c>
      <c r="F15" s="1120">
        <f t="shared" si="10"/>
        <v>0.21176470588235294</v>
      </c>
      <c r="G15" s="1121">
        <f t="shared" ref="G15" si="16">G9+G14</f>
        <v>6</v>
      </c>
      <c r="H15" s="1120">
        <f>G15/E15</f>
        <v>0.33333333333333331</v>
      </c>
      <c r="I15" s="1121">
        <f t="shared" ref="I15" si="17">I9+I14</f>
        <v>9</v>
      </c>
      <c r="J15" s="1120">
        <f>I15/E15</f>
        <v>0.5</v>
      </c>
      <c r="K15" s="1121">
        <f t="shared" ref="K15" si="18">K9+K14</f>
        <v>3</v>
      </c>
      <c r="L15" s="1120">
        <f>K15/E15</f>
        <v>0.16666666666666666</v>
      </c>
      <c r="M15" s="1121">
        <f t="shared" ref="M15" si="19">M9+M14</f>
        <v>0</v>
      </c>
      <c r="N15" s="1120">
        <f>M15/E15</f>
        <v>0</v>
      </c>
    </row>
    <row r="16" spans="2:23" ht="15" customHeight="1">
      <c r="B16" s="1463"/>
      <c r="C16" s="628" t="s">
        <v>171</v>
      </c>
      <c r="D16" s="637">
        <f>D10+D15</f>
        <v>87</v>
      </c>
      <c r="E16" s="637">
        <f t="shared" ref="E16" si="20">E10+E15</f>
        <v>19</v>
      </c>
      <c r="F16" s="636">
        <f t="shared" ref="F16:F37" si="21">E16/D16</f>
        <v>0.21839080459770116</v>
      </c>
      <c r="G16" s="637">
        <f t="shared" ref="G16" si="22">G10+G15</f>
        <v>7</v>
      </c>
      <c r="H16" s="636">
        <f>G16/E16</f>
        <v>0.36842105263157893</v>
      </c>
      <c r="I16" s="637">
        <f t="shared" ref="I16" si="23">I10+I15</f>
        <v>9</v>
      </c>
      <c r="J16" s="636">
        <f>I16/E16</f>
        <v>0.47368421052631576</v>
      </c>
      <c r="K16" s="637">
        <f t="shared" ref="K16" si="24">K10+K15</f>
        <v>3</v>
      </c>
      <c r="L16" s="636">
        <f>K16/E16</f>
        <v>0.15789473684210525</v>
      </c>
      <c r="M16" s="637">
        <f t="shared" ref="M16" si="25">M10+M15</f>
        <v>0</v>
      </c>
      <c r="N16" s="636">
        <f>M16/E16</f>
        <v>0</v>
      </c>
    </row>
    <row r="17" spans="2:14" ht="30.75" customHeight="1">
      <c r="B17" s="1464" t="s">
        <v>221</v>
      </c>
      <c r="C17" s="493" t="s">
        <v>13</v>
      </c>
      <c r="D17" s="1036">
        <v>20</v>
      </c>
      <c r="E17" s="1036">
        <v>11</v>
      </c>
      <c r="F17" s="1122">
        <f t="shared" si="21"/>
        <v>0.55000000000000004</v>
      </c>
      <c r="G17" s="1036">
        <v>10</v>
      </c>
      <c r="H17" s="1122">
        <f t="shared" ref="H17:H25" si="26">G17/E17</f>
        <v>0.90909090909090906</v>
      </c>
      <c r="I17" s="1036">
        <v>1</v>
      </c>
      <c r="J17" s="1122">
        <f t="shared" ref="J17:J37" si="27">I17/E17</f>
        <v>9.0909090909090912E-2</v>
      </c>
      <c r="K17" s="1036">
        <v>0</v>
      </c>
      <c r="L17" s="1122">
        <f t="shared" ref="L17:L37" si="28">K17/E17</f>
        <v>0</v>
      </c>
      <c r="M17" s="1036">
        <v>0</v>
      </c>
      <c r="N17" s="1122">
        <f t="shared" ref="N17:N37" si="29">M17/E17</f>
        <v>0</v>
      </c>
    </row>
    <row r="18" spans="2:14" ht="15" customHeight="1">
      <c r="B18" s="1464"/>
      <c r="C18" s="647" t="s">
        <v>11</v>
      </c>
      <c r="D18" s="1036">
        <v>12</v>
      </c>
      <c r="E18" s="1036">
        <v>7</v>
      </c>
      <c r="F18" s="1122">
        <f t="shared" si="21"/>
        <v>0.58333333333333337</v>
      </c>
      <c r="G18" s="1036">
        <v>5</v>
      </c>
      <c r="H18" s="1122">
        <f t="shared" si="26"/>
        <v>0.7142857142857143</v>
      </c>
      <c r="I18" s="1036">
        <v>2</v>
      </c>
      <c r="J18" s="1122">
        <f t="shared" si="27"/>
        <v>0.2857142857142857</v>
      </c>
      <c r="K18" s="1036">
        <v>0</v>
      </c>
      <c r="L18" s="1122">
        <f t="shared" si="28"/>
        <v>0</v>
      </c>
      <c r="M18" s="1036">
        <v>0</v>
      </c>
      <c r="N18" s="1122">
        <f t="shared" si="29"/>
        <v>0</v>
      </c>
    </row>
    <row r="19" spans="2:14" ht="30.75" customHeight="1">
      <c r="B19" s="1464"/>
      <c r="C19" s="647" t="s">
        <v>12</v>
      </c>
      <c r="D19" s="1036">
        <v>10</v>
      </c>
      <c r="E19" s="1036">
        <v>6</v>
      </c>
      <c r="F19" s="1122">
        <f t="shared" si="21"/>
        <v>0.6</v>
      </c>
      <c r="G19" s="1036">
        <v>4</v>
      </c>
      <c r="H19" s="1122">
        <f t="shared" si="26"/>
        <v>0.66666666666666663</v>
      </c>
      <c r="I19" s="1036">
        <v>2</v>
      </c>
      <c r="J19" s="1122">
        <f t="shared" si="27"/>
        <v>0.33333333333333331</v>
      </c>
      <c r="K19" s="1036">
        <v>0</v>
      </c>
      <c r="L19" s="1122">
        <f t="shared" si="28"/>
        <v>0</v>
      </c>
      <c r="M19" s="1036">
        <v>0</v>
      </c>
      <c r="N19" s="1122">
        <f t="shared" si="29"/>
        <v>0</v>
      </c>
    </row>
    <row r="20" spans="2:14">
      <c r="B20" s="1464"/>
      <c r="C20" s="493" t="s">
        <v>82</v>
      </c>
      <c r="D20" s="1036">
        <v>21</v>
      </c>
      <c r="E20" s="1036">
        <v>16</v>
      </c>
      <c r="F20" s="1122">
        <f t="shared" si="21"/>
        <v>0.76190476190476186</v>
      </c>
      <c r="G20" s="1036">
        <v>13</v>
      </c>
      <c r="H20" s="1122">
        <f t="shared" si="26"/>
        <v>0.8125</v>
      </c>
      <c r="I20" s="1036">
        <v>3</v>
      </c>
      <c r="J20" s="1122">
        <f t="shared" si="27"/>
        <v>0.1875</v>
      </c>
      <c r="K20" s="1036">
        <v>0</v>
      </c>
      <c r="L20" s="1122">
        <f t="shared" si="28"/>
        <v>0</v>
      </c>
      <c r="M20" s="1036">
        <v>0</v>
      </c>
      <c r="N20" s="1122">
        <f t="shared" si="29"/>
        <v>0</v>
      </c>
    </row>
    <row r="21" spans="2:14" ht="16.5" customHeight="1">
      <c r="B21" s="1464"/>
      <c r="C21" s="493" t="s">
        <v>140</v>
      </c>
      <c r="D21" s="1036">
        <v>24</v>
      </c>
      <c r="E21" s="1036">
        <v>11</v>
      </c>
      <c r="F21" s="1122">
        <f t="shared" si="21"/>
        <v>0.45833333333333331</v>
      </c>
      <c r="G21" s="1036">
        <v>9</v>
      </c>
      <c r="H21" s="1122">
        <f t="shared" si="26"/>
        <v>0.81818181818181823</v>
      </c>
      <c r="I21" s="1036">
        <v>1</v>
      </c>
      <c r="J21" s="1122">
        <f t="shared" si="27"/>
        <v>9.0909090909090912E-2</v>
      </c>
      <c r="K21" s="1036">
        <v>1</v>
      </c>
      <c r="L21" s="1122">
        <f t="shared" si="28"/>
        <v>9.0909090909090912E-2</v>
      </c>
      <c r="M21" s="1036">
        <v>0</v>
      </c>
      <c r="N21" s="1122">
        <f t="shared" si="29"/>
        <v>0</v>
      </c>
    </row>
    <row r="22" spans="2:14" ht="15.75" customHeight="1">
      <c r="B22" s="1464"/>
      <c r="C22" s="493" t="s">
        <v>72</v>
      </c>
      <c r="D22" s="1036">
        <v>21</v>
      </c>
      <c r="E22" s="1036">
        <v>12</v>
      </c>
      <c r="F22" s="1122">
        <f t="shared" si="21"/>
        <v>0.5714285714285714</v>
      </c>
      <c r="G22" s="1036">
        <v>6</v>
      </c>
      <c r="H22" s="1122">
        <f t="shared" si="26"/>
        <v>0.5</v>
      </c>
      <c r="I22" s="1036">
        <v>6</v>
      </c>
      <c r="J22" s="1122">
        <f t="shared" si="27"/>
        <v>0.5</v>
      </c>
      <c r="K22" s="1036">
        <v>0</v>
      </c>
      <c r="L22" s="1122">
        <f t="shared" si="28"/>
        <v>0</v>
      </c>
      <c r="M22" s="1036">
        <v>0</v>
      </c>
      <c r="N22" s="1122">
        <f t="shared" si="29"/>
        <v>0</v>
      </c>
    </row>
    <row r="23" spans="2:14" ht="15" customHeight="1">
      <c r="B23" s="1464"/>
      <c r="C23" s="493" t="s">
        <v>15</v>
      </c>
      <c r="D23" s="894">
        <v>12</v>
      </c>
      <c r="E23" s="894">
        <v>7</v>
      </c>
      <c r="F23" s="1122">
        <f t="shared" si="21"/>
        <v>0.58333333333333337</v>
      </c>
      <c r="G23" s="1036">
        <v>7</v>
      </c>
      <c r="H23" s="1122">
        <f t="shared" si="26"/>
        <v>1</v>
      </c>
      <c r="I23" s="894">
        <v>0</v>
      </c>
      <c r="J23" s="1122">
        <f t="shared" si="27"/>
        <v>0</v>
      </c>
      <c r="K23" s="894">
        <v>0</v>
      </c>
      <c r="L23" s="1122">
        <f t="shared" si="28"/>
        <v>0</v>
      </c>
      <c r="M23" s="894">
        <v>0</v>
      </c>
      <c r="N23" s="1122">
        <f t="shared" si="29"/>
        <v>0</v>
      </c>
    </row>
    <row r="24" spans="2:14" ht="30.75" customHeight="1">
      <c r="B24" s="1464"/>
      <c r="C24" s="648" t="s">
        <v>190</v>
      </c>
      <c r="D24" s="894">
        <v>11</v>
      </c>
      <c r="E24" s="894">
        <v>8</v>
      </c>
      <c r="F24" s="1122">
        <f t="shared" si="21"/>
        <v>0.72727272727272729</v>
      </c>
      <c r="G24" s="1036">
        <v>3</v>
      </c>
      <c r="H24" s="1122">
        <f t="shared" si="26"/>
        <v>0.375</v>
      </c>
      <c r="I24" s="894">
        <v>5</v>
      </c>
      <c r="J24" s="1122">
        <f t="shared" si="27"/>
        <v>0.625</v>
      </c>
      <c r="K24" s="894">
        <v>0</v>
      </c>
      <c r="L24" s="1122">
        <f t="shared" si="28"/>
        <v>0</v>
      </c>
      <c r="M24" s="894">
        <v>0</v>
      </c>
      <c r="N24" s="1122">
        <f t="shared" si="29"/>
        <v>0</v>
      </c>
    </row>
    <row r="25" spans="2:14" ht="30.75" customHeight="1">
      <c r="B25" s="1464"/>
      <c r="C25" s="493" t="s">
        <v>80</v>
      </c>
      <c r="D25" s="894">
        <v>12</v>
      </c>
      <c r="E25" s="894">
        <v>7</v>
      </c>
      <c r="F25" s="1122">
        <f t="shared" si="21"/>
        <v>0.58333333333333337</v>
      </c>
      <c r="G25" s="1036">
        <v>6</v>
      </c>
      <c r="H25" s="1122">
        <f t="shared" si="26"/>
        <v>0.8571428571428571</v>
      </c>
      <c r="I25" s="894">
        <v>1</v>
      </c>
      <c r="J25" s="1122">
        <f t="shared" si="27"/>
        <v>0.14285714285714285</v>
      </c>
      <c r="K25" s="894">
        <v>0</v>
      </c>
      <c r="L25" s="1122">
        <f t="shared" si="28"/>
        <v>0</v>
      </c>
      <c r="M25" s="894">
        <v>0</v>
      </c>
      <c r="N25" s="1122">
        <f t="shared" si="29"/>
        <v>0</v>
      </c>
    </row>
    <row r="26" spans="2:14" ht="28.5" customHeight="1">
      <c r="B26" s="1464"/>
      <c r="C26" s="493" t="s">
        <v>81</v>
      </c>
      <c r="D26" s="1036">
        <v>12</v>
      </c>
      <c r="E26" s="1036">
        <v>5</v>
      </c>
      <c r="F26" s="1122">
        <f t="shared" si="21"/>
        <v>0.41666666666666669</v>
      </c>
      <c r="G26" s="1036">
        <v>4</v>
      </c>
      <c r="H26" s="1122">
        <v>0</v>
      </c>
      <c r="I26" s="1036">
        <v>1</v>
      </c>
      <c r="J26" s="1122">
        <f t="shared" si="27"/>
        <v>0.2</v>
      </c>
      <c r="K26" s="1036">
        <v>0</v>
      </c>
      <c r="L26" s="1122">
        <f t="shared" si="28"/>
        <v>0</v>
      </c>
      <c r="M26" s="1036">
        <v>0</v>
      </c>
      <c r="N26" s="1122">
        <f t="shared" si="29"/>
        <v>0</v>
      </c>
    </row>
    <row r="27" spans="2:14" ht="30" customHeight="1">
      <c r="B27" s="1464"/>
      <c r="C27" s="493" t="s">
        <v>16</v>
      </c>
      <c r="D27" s="1036">
        <v>17</v>
      </c>
      <c r="E27" s="1036">
        <v>11</v>
      </c>
      <c r="F27" s="1122">
        <f t="shared" si="21"/>
        <v>0.6470588235294118</v>
      </c>
      <c r="G27" s="1036">
        <v>10</v>
      </c>
      <c r="H27" s="1122">
        <f t="shared" ref="H27:H37" si="30">G27/E27</f>
        <v>0.90909090909090906</v>
      </c>
      <c r="I27" s="1036">
        <v>0</v>
      </c>
      <c r="J27" s="1122">
        <f t="shared" si="27"/>
        <v>0</v>
      </c>
      <c r="K27" s="1036">
        <v>0</v>
      </c>
      <c r="L27" s="1122">
        <f t="shared" si="28"/>
        <v>0</v>
      </c>
      <c r="M27" s="1036">
        <v>1</v>
      </c>
      <c r="N27" s="1122">
        <f t="shared" si="29"/>
        <v>9.0909090909090912E-2</v>
      </c>
    </row>
    <row r="28" spans="2:14">
      <c r="B28" s="1464"/>
      <c r="C28" s="493" t="s">
        <v>279</v>
      </c>
      <c r="D28" s="1036">
        <v>13</v>
      </c>
      <c r="E28" s="1036">
        <v>8</v>
      </c>
      <c r="F28" s="1122">
        <f t="shared" si="21"/>
        <v>0.61538461538461542</v>
      </c>
      <c r="G28" s="1036">
        <v>4</v>
      </c>
      <c r="H28" s="1122">
        <f t="shared" si="30"/>
        <v>0.5</v>
      </c>
      <c r="I28" s="1036">
        <v>3</v>
      </c>
      <c r="J28" s="1122">
        <f t="shared" si="27"/>
        <v>0.375</v>
      </c>
      <c r="K28" s="1036">
        <v>1</v>
      </c>
      <c r="L28" s="1122">
        <f t="shared" si="28"/>
        <v>0.125</v>
      </c>
      <c r="M28" s="1036">
        <v>0</v>
      </c>
      <c r="N28" s="1122">
        <f t="shared" si="29"/>
        <v>0</v>
      </c>
    </row>
    <row r="29" spans="2:14" ht="41.4">
      <c r="B29" s="1464"/>
      <c r="C29" s="493" t="s">
        <v>300</v>
      </c>
      <c r="D29" s="1036">
        <v>7</v>
      </c>
      <c r="E29" s="1036">
        <v>3</v>
      </c>
      <c r="F29" s="1122">
        <f t="shared" si="21"/>
        <v>0.42857142857142855</v>
      </c>
      <c r="G29" s="1036">
        <v>2</v>
      </c>
      <c r="H29" s="1122">
        <f t="shared" si="30"/>
        <v>0.66666666666666663</v>
      </c>
      <c r="I29" s="1036">
        <v>1</v>
      </c>
      <c r="J29" s="1122">
        <f t="shared" si="27"/>
        <v>0.33333333333333331</v>
      </c>
      <c r="K29" s="1036">
        <v>0</v>
      </c>
      <c r="L29" s="1122">
        <f t="shared" si="28"/>
        <v>0</v>
      </c>
      <c r="M29" s="1036">
        <v>0</v>
      </c>
      <c r="N29" s="1122">
        <f t="shared" si="29"/>
        <v>0</v>
      </c>
    </row>
    <row r="30" spans="2:14">
      <c r="B30" s="1464"/>
      <c r="C30" s="499" t="s">
        <v>302</v>
      </c>
      <c r="D30" s="1123">
        <f t="shared" ref="D30:E30" si="31">SUM(D17:D29)</f>
        <v>192</v>
      </c>
      <c r="E30" s="1123">
        <f t="shared" si="31"/>
        <v>112</v>
      </c>
      <c r="F30" s="1124">
        <f t="shared" si="21"/>
        <v>0.58333333333333337</v>
      </c>
      <c r="G30" s="1123">
        <f>SUM(G17:G29)</f>
        <v>83</v>
      </c>
      <c r="H30" s="1124">
        <f t="shared" si="30"/>
        <v>0.7410714285714286</v>
      </c>
      <c r="I30" s="1123">
        <f>SUM(I17:I29)</f>
        <v>26</v>
      </c>
      <c r="J30" s="1124">
        <f t="shared" si="27"/>
        <v>0.23214285714285715</v>
      </c>
      <c r="K30" s="1123">
        <f>SUM(K17:K29)</f>
        <v>2</v>
      </c>
      <c r="L30" s="1124">
        <f t="shared" si="28"/>
        <v>1.7857142857142856E-2</v>
      </c>
      <c r="M30" s="1123">
        <f>SUM(M16:M29)</f>
        <v>1</v>
      </c>
      <c r="N30" s="1124">
        <f t="shared" si="29"/>
        <v>8.9285714285714281E-3</v>
      </c>
    </row>
    <row r="31" spans="2:14">
      <c r="B31" s="1464"/>
      <c r="C31" s="649" t="s">
        <v>26</v>
      </c>
      <c r="D31" s="1036">
        <v>15</v>
      </c>
      <c r="E31" s="1036">
        <v>12</v>
      </c>
      <c r="F31" s="1122">
        <f t="shared" si="21"/>
        <v>0.8</v>
      </c>
      <c r="G31" s="1036">
        <v>4</v>
      </c>
      <c r="H31" s="1122">
        <f t="shared" si="30"/>
        <v>0.33333333333333331</v>
      </c>
      <c r="I31" s="1036">
        <v>8</v>
      </c>
      <c r="J31" s="1122">
        <f t="shared" si="27"/>
        <v>0.66666666666666663</v>
      </c>
      <c r="K31" s="1036">
        <v>0</v>
      </c>
      <c r="L31" s="1122">
        <f t="shared" si="28"/>
        <v>0</v>
      </c>
      <c r="M31" s="1036">
        <v>0</v>
      </c>
      <c r="N31" s="1122">
        <f t="shared" si="29"/>
        <v>0</v>
      </c>
    </row>
    <row r="32" spans="2:14" ht="27.6">
      <c r="B32" s="1464"/>
      <c r="C32" s="649" t="s">
        <v>298</v>
      </c>
      <c r="D32" s="1036">
        <v>14</v>
      </c>
      <c r="E32" s="1036">
        <v>10</v>
      </c>
      <c r="F32" s="1122">
        <f t="shared" si="21"/>
        <v>0.7142857142857143</v>
      </c>
      <c r="G32" s="1036">
        <v>9</v>
      </c>
      <c r="H32" s="1122">
        <f t="shared" si="30"/>
        <v>0.9</v>
      </c>
      <c r="I32" s="1036">
        <v>0</v>
      </c>
      <c r="J32" s="1122">
        <f t="shared" si="27"/>
        <v>0</v>
      </c>
      <c r="K32" s="1036">
        <v>0</v>
      </c>
      <c r="L32" s="1122">
        <f t="shared" si="28"/>
        <v>0</v>
      </c>
      <c r="M32" s="1036">
        <v>1</v>
      </c>
      <c r="N32" s="1122">
        <f t="shared" si="29"/>
        <v>0.1</v>
      </c>
    </row>
    <row r="33" spans="2:14" ht="27.6">
      <c r="B33" s="1464"/>
      <c r="C33" s="649" t="s">
        <v>299</v>
      </c>
      <c r="D33" s="1036">
        <v>19</v>
      </c>
      <c r="E33" s="1036">
        <v>11</v>
      </c>
      <c r="F33" s="1122">
        <f t="shared" si="21"/>
        <v>0.57894736842105265</v>
      </c>
      <c r="G33" s="1036">
        <v>8</v>
      </c>
      <c r="H33" s="1122">
        <f t="shared" si="30"/>
        <v>0.72727272727272729</v>
      </c>
      <c r="I33" s="1036">
        <v>3</v>
      </c>
      <c r="J33" s="1122">
        <f t="shared" si="27"/>
        <v>0.27272727272727271</v>
      </c>
      <c r="K33" s="1036">
        <v>0</v>
      </c>
      <c r="L33" s="1122">
        <f t="shared" si="28"/>
        <v>0</v>
      </c>
      <c r="M33" s="1036">
        <v>0</v>
      </c>
      <c r="N33" s="1122">
        <f t="shared" si="29"/>
        <v>0</v>
      </c>
    </row>
    <row r="34" spans="2:14">
      <c r="B34" s="1464"/>
      <c r="C34" s="649" t="s">
        <v>229</v>
      </c>
      <c r="D34" s="1036">
        <v>13</v>
      </c>
      <c r="E34" s="1036">
        <v>6</v>
      </c>
      <c r="F34" s="1122">
        <f t="shared" si="21"/>
        <v>0.46153846153846156</v>
      </c>
      <c r="G34" s="1036">
        <v>2</v>
      </c>
      <c r="H34" s="1122">
        <f t="shared" si="30"/>
        <v>0.33333333333333331</v>
      </c>
      <c r="I34" s="1036">
        <v>4</v>
      </c>
      <c r="J34" s="1122">
        <f t="shared" si="27"/>
        <v>0.66666666666666663</v>
      </c>
      <c r="K34" s="1036">
        <v>0</v>
      </c>
      <c r="L34" s="1122">
        <f t="shared" si="28"/>
        <v>0</v>
      </c>
      <c r="M34" s="1036">
        <v>0</v>
      </c>
      <c r="N34" s="1122">
        <f t="shared" si="29"/>
        <v>0</v>
      </c>
    </row>
    <row r="35" spans="2:14" ht="27.6">
      <c r="B35" s="1464"/>
      <c r="C35" s="649" t="s">
        <v>138</v>
      </c>
      <c r="D35" s="1036">
        <v>26</v>
      </c>
      <c r="E35" s="1036">
        <v>12</v>
      </c>
      <c r="F35" s="1122">
        <f t="shared" si="21"/>
        <v>0.46153846153846156</v>
      </c>
      <c r="G35" s="1036">
        <v>6</v>
      </c>
      <c r="H35" s="1122">
        <f t="shared" si="30"/>
        <v>0.5</v>
      </c>
      <c r="I35" s="1036">
        <v>5</v>
      </c>
      <c r="J35" s="1122">
        <f t="shared" si="27"/>
        <v>0.41666666666666669</v>
      </c>
      <c r="K35" s="1036">
        <v>0</v>
      </c>
      <c r="L35" s="1122">
        <f t="shared" si="28"/>
        <v>0</v>
      </c>
      <c r="M35" s="1036">
        <v>1</v>
      </c>
      <c r="N35" s="1122">
        <f t="shared" si="29"/>
        <v>8.3333333333333329E-2</v>
      </c>
    </row>
    <row r="36" spans="2:14">
      <c r="B36" s="1464"/>
      <c r="C36" s="650" t="s">
        <v>222</v>
      </c>
      <c r="D36" s="1123">
        <f t="shared" ref="D36:E36" si="32">SUM(D31:D35)</f>
        <v>87</v>
      </c>
      <c r="E36" s="1123">
        <f t="shared" si="32"/>
        <v>51</v>
      </c>
      <c r="F36" s="1124">
        <f t="shared" si="21"/>
        <v>0.58620689655172409</v>
      </c>
      <c r="G36" s="1123">
        <f>SUM(G31:G35)</f>
        <v>29</v>
      </c>
      <c r="H36" s="1124">
        <f t="shared" si="30"/>
        <v>0.56862745098039214</v>
      </c>
      <c r="I36" s="1123">
        <f>SUM(I31:I35)</f>
        <v>20</v>
      </c>
      <c r="J36" s="1124">
        <f t="shared" si="27"/>
        <v>0.39215686274509803</v>
      </c>
      <c r="K36" s="1123">
        <f>SUM(K31:K35)</f>
        <v>0</v>
      </c>
      <c r="L36" s="1124">
        <f t="shared" si="28"/>
        <v>0</v>
      </c>
      <c r="M36" s="1123">
        <f>SUM(M31:M35)</f>
        <v>2</v>
      </c>
      <c r="N36" s="1124">
        <f t="shared" si="29"/>
        <v>3.9215686274509803E-2</v>
      </c>
    </row>
    <row r="37" spans="2:14">
      <c r="B37" s="1464"/>
      <c r="C37" s="628" t="s">
        <v>171</v>
      </c>
      <c r="D37" s="1125">
        <f t="shared" ref="D37:E37" si="33">D30+D36</f>
        <v>279</v>
      </c>
      <c r="E37" s="1125">
        <f t="shared" si="33"/>
        <v>163</v>
      </c>
      <c r="F37" s="1124">
        <f t="shared" si="21"/>
        <v>0.58422939068100355</v>
      </c>
      <c r="G37" s="1125">
        <f>G30+G36</f>
        <v>112</v>
      </c>
      <c r="H37" s="1124">
        <f t="shared" si="30"/>
        <v>0.68711656441717794</v>
      </c>
      <c r="I37" s="1125">
        <f>I30+I36</f>
        <v>46</v>
      </c>
      <c r="J37" s="1124">
        <f t="shared" si="27"/>
        <v>0.2822085889570552</v>
      </c>
      <c r="K37" s="1125">
        <f>K30+K36</f>
        <v>2</v>
      </c>
      <c r="L37" s="1124">
        <f t="shared" si="28"/>
        <v>1.2269938650306749E-2</v>
      </c>
      <c r="M37" s="1125">
        <f>M30+M36</f>
        <v>3</v>
      </c>
      <c r="N37" s="1124">
        <f t="shared" si="29"/>
        <v>1.8404907975460124E-2</v>
      </c>
    </row>
    <row r="38" spans="2:14">
      <c r="B38" s="1467" t="s">
        <v>307</v>
      </c>
      <c r="C38" s="629" t="s">
        <v>280</v>
      </c>
      <c r="D38" s="1126">
        <v>34</v>
      </c>
      <c r="E38" s="1126">
        <v>7</v>
      </c>
      <c r="F38" s="1126">
        <f t="shared" ref="F38:F55" si="34">E38/D38*100</f>
        <v>20.588235294117645</v>
      </c>
      <c r="G38" s="1126">
        <v>5</v>
      </c>
      <c r="H38" s="1158">
        <f t="shared" ref="H38:H55" si="35">G38/E38*100</f>
        <v>71.428571428571431</v>
      </c>
      <c r="I38" s="1126">
        <v>2</v>
      </c>
      <c r="J38" s="1158">
        <f t="shared" ref="J38:J55" si="36">I38/E38*100</f>
        <v>28.571428571428569</v>
      </c>
      <c r="K38" s="1126">
        <v>0</v>
      </c>
      <c r="L38" s="1158">
        <f t="shared" ref="L38:L55" si="37">K38/E38*100</f>
        <v>0</v>
      </c>
      <c r="M38" s="1126">
        <v>0</v>
      </c>
      <c r="N38" s="1159">
        <f t="shared" ref="N38:N53" si="38">M38/E38*100</f>
        <v>0</v>
      </c>
    </row>
    <row r="39" spans="2:14">
      <c r="B39" s="1467"/>
      <c r="C39" s="629" t="s">
        <v>73</v>
      </c>
      <c r="D39" s="169">
        <v>17</v>
      </c>
      <c r="E39" s="1126">
        <v>11</v>
      </c>
      <c r="F39" s="1126">
        <f t="shared" si="34"/>
        <v>64.705882352941174</v>
      </c>
      <c r="G39" s="1126">
        <v>2</v>
      </c>
      <c r="H39" s="1158">
        <f t="shared" si="35"/>
        <v>18.181818181818183</v>
      </c>
      <c r="I39" s="1126">
        <v>9</v>
      </c>
      <c r="J39" s="1158">
        <f t="shared" si="36"/>
        <v>81.818181818181827</v>
      </c>
      <c r="K39" s="1126">
        <v>0</v>
      </c>
      <c r="L39" s="1158">
        <f t="shared" si="37"/>
        <v>0</v>
      </c>
      <c r="M39" s="1126">
        <v>0</v>
      </c>
      <c r="N39" s="1159">
        <f t="shared" si="38"/>
        <v>0</v>
      </c>
    </row>
    <row r="40" spans="2:14" ht="15" customHeight="1">
      <c r="B40" s="1467"/>
      <c r="C40" s="629" t="s">
        <v>20</v>
      </c>
      <c r="D40" s="169">
        <v>27</v>
      </c>
      <c r="E40" s="1126">
        <v>12</v>
      </c>
      <c r="F40" s="1126">
        <f t="shared" si="34"/>
        <v>44.444444444444443</v>
      </c>
      <c r="G40" s="1126">
        <v>6</v>
      </c>
      <c r="H40" s="1158">
        <f t="shared" si="35"/>
        <v>50</v>
      </c>
      <c r="I40" s="1126">
        <v>6</v>
      </c>
      <c r="J40" s="1158">
        <f t="shared" si="36"/>
        <v>50</v>
      </c>
      <c r="K40" s="1126">
        <v>0</v>
      </c>
      <c r="L40" s="1158">
        <f t="shared" si="37"/>
        <v>0</v>
      </c>
      <c r="M40" s="1126">
        <v>0</v>
      </c>
      <c r="N40" s="1159">
        <f t="shared" si="38"/>
        <v>0</v>
      </c>
    </row>
    <row r="41" spans="2:14" ht="27.6">
      <c r="B41" s="1467"/>
      <c r="C41" s="629" t="s">
        <v>281</v>
      </c>
      <c r="D41" s="169">
        <v>18</v>
      </c>
      <c r="E41" s="1126">
        <v>7</v>
      </c>
      <c r="F41" s="1126">
        <f t="shared" si="34"/>
        <v>38.888888888888893</v>
      </c>
      <c r="G41" s="1126">
        <v>3</v>
      </c>
      <c r="H41" s="1158">
        <f t="shared" si="35"/>
        <v>42.857142857142854</v>
      </c>
      <c r="I41" s="1126">
        <v>4</v>
      </c>
      <c r="J41" s="1158">
        <f t="shared" si="36"/>
        <v>57.142857142857139</v>
      </c>
      <c r="K41" s="1126">
        <v>0</v>
      </c>
      <c r="L41" s="1158">
        <f t="shared" si="37"/>
        <v>0</v>
      </c>
      <c r="M41" s="1126">
        <v>0</v>
      </c>
      <c r="N41" s="1159">
        <f t="shared" si="38"/>
        <v>0</v>
      </c>
    </row>
    <row r="42" spans="2:14" ht="27.6">
      <c r="B42" s="1467"/>
      <c r="C42" s="629" t="s">
        <v>75</v>
      </c>
      <c r="D42" s="169">
        <v>23</v>
      </c>
      <c r="E42" s="1126">
        <v>9</v>
      </c>
      <c r="F42" s="1126">
        <f t="shared" si="34"/>
        <v>39.130434782608695</v>
      </c>
      <c r="G42" s="1126">
        <v>2</v>
      </c>
      <c r="H42" s="1158">
        <f t="shared" si="35"/>
        <v>22.222222222222221</v>
      </c>
      <c r="I42" s="1126">
        <v>7</v>
      </c>
      <c r="J42" s="1158">
        <f t="shared" si="36"/>
        <v>77.777777777777786</v>
      </c>
      <c r="K42" s="1126">
        <v>0</v>
      </c>
      <c r="L42" s="1158">
        <f t="shared" si="37"/>
        <v>0</v>
      </c>
      <c r="M42" s="1126">
        <v>0</v>
      </c>
      <c r="N42" s="1159">
        <f t="shared" si="38"/>
        <v>0</v>
      </c>
    </row>
    <row r="43" spans="2:14">
      <c r="B43" s="1467"/>
      <c r="C43" s="629" t="s">
        <v>52</v>
      </c>
      <c r="D43" s="169">
        <v>13</v>
      </c>
      <c r="E43" s="1126">
        <v>7</v>
      </c>
      <c r="F43" s="1126">
        <f t="shared" si="34"/>
        <v>53.846153846153847</v>
      </c>
      <c r="G43" s="1126">
        <v>3</v>
      </c>
      <c r="H43" s="1158">
        <f t="shared" si="35"/>
        <v>42.857142857142854</v>
      </c>
      <c r="I43" s="1126">
        <v>3</v>
      </c>
      <c r="J43" s="1158">
        <f t="shared" si="36"/>
        <v>42.857142857142854</v>
      </c>
      <c r="K43" s="1126">
        <v>1</v>
      </c>
      <c r="L43" s="1158">
        <f t="shared" si="37"/>
        <v>14.285714285714285</v>
      </c>
      <c r="M43" s="1126">
        <v>0</v>
      </c>
      <c r="N43" s="1159">
        <f t="shared" si="38"/>
        <v>0</v>
      </c>
    </row>
    <row r="44" spans="2:14" ht="15" customHeight="1">
      <c r="B44" s="1467"/>
      <c r="C44" s="629" t="s">
        <v>77</v>
      </c>
      <c r="D44" s="169">
        <v>24</v>
      </c>
      <c r="E44" s="1126">
        <v>10</v>
      </c>
      <c r="F44" s="1126">
        <f t="shared" si="34"/>
        <v>41.666666666666671</v>
      </c>
      <c r="G44" s="1126">
        <v>8</v>
      </c>
      <c r="H44" s="1158">
        <f t="shared" si="35"/>
        <v>80</v>
      </c>
      <c r="I44" s="1126">
        <v>2</v>
      </c>
      <c r="J44" s="1158">
        <f t="shared" si="36"/>
        <v>20</v>
      </c>
      <c r="K44" s="1126">
        <v>0</v>
      </c>
      <c r="L44" s="1158">
        <f t="shared" si="37"/>
        <v>0</v>
      </c>
      <c r="M44" s="1126">
        <v>0</v>
      </c>
      <c r="N44" s="1159">
        <f t="shared" si="38"/>
        <v>0</v>
      </c>
    </row>
    <row r="45" spans="2:14" ht="27.6">
      <c r="B45" s="1467"/>
      <c r="C45" s="629" t="s">
        <v>24</v>
      </c>
      <c r="D45" s="169">
        <v>2</v>
      </c>
      <c r="E45" s="1126">
        <v>2</v>
      </c>
      <c r="F45" s="1126">
        <f t="shared" si="34"/>
        <v>100</v>
      </c>
      <c r="G45" s="1126">
        <v>1</v>
      </c>
      <c r="H45" s="1158">
        <f t="shared" si="35"/>
        <v>50</v>
      </c>
      <c r="I45" s="1126">
        <v>1</v>
      </c>
      <c r="J45" s="1158">
        <f t="shared" si="36"/>
        <v>50</v>
      </c>
      <c r="K45" s="1126">
        <v>0</v>
      </c>
      <c r="L45" s="1158">
        <f t="shared" si="37"/>
        <v>0</v>
      </c>
      <c r="M45" s="1126">
        <v>0</v>
      </c>
      <c r="N45" s="1159">
        <f t="shared" si="38"/>
        <v>0</v>
      </c>
    </row>
    <row r="46" spans="2:14" ht="27.6">
      <c r="B46" s="1467"/>
      <c r="C46" s="629" t="s">
        <v>282</v>
      </c>
      <c r="D46" s="169">
        <v>8</v>
      </c>
      <c r="E46" s="1126">
        <v>7</v>
      </c>
      <c r="F46" s="1126">
        <f t="shared" si="34"/>
        <v>87.5</v>
      </c>
      <c r="G46" s="1126">
        <v>4</v>
      </c>
      <c r="H46" s="1158">
        <f t="shared" si="35"/>
        <v>57.142857142857139</v>
      </c>
      <c r="I46" s="1126">
        <v>3</v>
      </c>
      <c r="J46" s="1158">
        <f t="shared" si="36"/>
        <v>42.857142857142854</v>
      </c>
      <c r="K46" s="1126">
        <v>0</v>
      </c>
      <c r="L46" s="1158">
        <f t="shared" si="37"/>
        <v>0</v>
      </c>
      <c r="M46" s="1126">
        <v>0</v>
      </c>
      <c r="N46" s="1159">
        <f t="shared" si="38"/>
        <v>0</v>
      </c>
    </row>
    <row r="47" spans="2:14" ht="27.6">
      <c r="B47" s="1467"/>
      <c r="C47" s="629" t="s">
        <v>76</v>
      </c>
      <c r="D47" s="169">
        <v>20</v>
      </c>
      <c r="E47" s="1126">
        <v>6</v>
      </c>
      <c r="F47" s="1126">
        <f t="shared" si="34"/>
        <v>30</v>
      </c>
      <c r="G47" s="1126">
        <v>3</v>
      </c>
      <c r="H47" s="1158">
        <f t="shared" si="35"/>
        <v>50</v>
      </c>
      <c r="I47" s="1126">
        <v>3</v>
      </c>
      <c r="J47" s="1158">
        <f t="shared" si="36"/>
        <v>50</v>
      </c>
      <c r="K47" s="1126">
        <v>0</v>
      </c>
      <c r="L47" s="1158">
        <f t="shared" si="37"/>
        <v>0</v>
      </c>
      <c r="M47" s="1126">
        <v>0</v>
      </c>
      <c r="N47" s="1159">
        <f t="shared" si="38"/>
        <v>0</v>
      </c>
    </row>
    <row r="48" spans="2:14">
      <c r="B48" s="1467"/>
      <c r="C48" s="629" t="s">
        <v>28</v>
      </c>
      <c r="D48" s="169">
        <v>29</v>
      </c>
      <c r="E48" s="1126">
        <v>9</v>
      </c>
      <c r="F48" s="1126">
        <f t="shared" si="34"/>
        <v>31.03448275862069</v>
      </c>
      <c r="G48" s="1126">
        <v>2</v>
      </c>
      <c r="H48" s="1158">
        <f t="shared" si="35"/>
        <v>22.222222222222221</v>
      </c>
      <c r="I48" s="1126">
        <v>7</v>
      </c>
      <c r="J48" s="1158">
        <f t="shared" si="36"/>
        <v>77.777777777777786</v>
      </c>
      <c r="K48" s="1126">
        <v>0</v>
      </c>
      <c r="L48" s="1158">
        <f t="shared" si="37"/>
        <v>0</v>
      </c>
      <c r="M48" s="1126">
        <v>0</v>
      </c>
      <c r="N48" s="1159">
        <f t="shared" si="38"/>
        <v>0</v>
      </c>
    </row>
    <row r="49" spans="2:14">
      <c r="B49" s="1467"/>
      <c r="C49" s="630" t="s">
        <v>302</v>
      </c>
      <c r="D49" s="1127">
        <f>SUM(D38:D48)</f>
        <v>215</v>
      </c>
      <c r="E49" s="1127">
        <f>SUM(E38:E48)</f>
        <v>87</v>
      </c>
      <c r="F49" s="1128">
        <f>E49/D49</f>
        <v>0.40465116279069768</v>
      </c>
      <c r="G49" s="998">
        <f>SUM(G38:G48)</f>
        <v>39</v>
      </c>
      <c r="H49" s="1128">
        <f>G49/E49</f>
        <v>0.44827586206896552</v>
      </c>
      <c r="I49" s="998">
        <f>SUM(I38:I48)</f>
        <v>47</v>
      </c>
      <c r="J49" s="1128">
        <f>I49/E49</f>
        <v>0.54022988505747127</v>
      </c>
      <c r="K49" s="998">
        <f>SUM(K38:K48)</f>
        <v>1</v>
      </c>
      <c r="L49" s="1128">
        <f>K49/E49</f>
        <v>1.1494252873563218E-2</v>
      </c>
      <c r="M49" s="998">
        <f>SUM(M38:M48)</f>
        <v>0</v>
      </c>
      <c r="N49" s="1128">
        <f>M49/E49</f>
        <v>0</v>
      </c>
    </row>
    <row r="50" spans="2:14" ht="30" customHeight="1">
      <c r="B50" s="1467"/>
      <c r="C50" s="631" t="s">
        <v>33</v>
      </c>
      <c r="D50" s="169">
        <v>24</v>
      </c>
      <c r="E50" s="1126">
        <v>15</v>
      </c>
      <c r="F50" s="1126">
        <f t="shared" si="34"/>
        <v>62.5</v>
      </c>
      <c r="G50" s="1126">
        <v>11</v>
      </c>
      <c r="H50" s="1159">
        <f>G50/E50*100</f>
        <v>73.333333333333329</v>
      </c>
      <c r="I50" s="1126">
        <v>4</v>
      </c>
      <c r="J50" s="1159">
        <f t="shared" si="36"/>
        <v>26.666666666666668</v>
      </c>
      <c r="K50" s="1126">
        <v>0</v>
      </c>
      <c r="L50" s="1159">
        <f t="shared" si="37"/>
        <v>0</v>
      </c>
      <c r="M50" s="1126">
        <v>0</v>
      </c>
      <c r="N50" s="1159">
        <f t="shared" si="38"/>
        <v>0</v>
      </c>
    </row>
    <row r="51" spans="2:14">
      <c r="B51" s="1467"/>
      <c r="C51" s="631" t="s">
        <v>78</v>
      </c>
      <c r="D51" s="169">
        <v>8</v>
      </c>
      <c r="E51" s="1126">
        <v>1</v>
      </c>
      <c r="F51" s="1126">
        <f t="shared" si="34"/>
        <v>12.5</v>
      </c>
      <c r="G51" s="1126">
        <v>0</v>
      </c>
      <c r="H51" s="1159">
        <f t="shared" si="35"/>
        <v>0</v>
      </c>
      <c r="I51" s="1126">
        <v>1</v>
      </c>
      <c r="J51" s="1159">
        <f t="shared" si="36"/>
        <v>100</v>
      </c>
      <c r="K51" s="1126">
        <v>0</v>
      </c>
      <c r="L51" s="1159">
        <f t="shared" si="37"/>
        <v>0</v>
      </c>
      <c r="M51" s="1126">
        <v>0</v>
      </c>
      <c r="N51" s="1159">
        <f t="shared" si="38"/>
        <v>0</v>
      </c>
    </row>
    <row r="52" spans="2:14" ht="15" customHeight="1">
      <c r="B52" s="1467"/>
      <c r="C52" s="631" t="s">
        <v>79</v>
      </c>
      <c r="D52" s="169">
        <v>4</v>
      </c>
      <c r="E52" s="1126">
        <v>4</v>
      </c>
      <c r="F52" s="1126">
        <f t="shared" si="34"/>
        <v>100</v>
      </c>
      <c r="G52" s="1126">
        <v>2</v>
      </c>
      <c r="H52" s="1159">
        <f t="shared" si="35"/>
        <v>50</v>
      </c>
      <c r="I52" s="1126">
        <v>2</v>
      </c>
      <c r="J52" s="1159">
        <f t="shared" si="36"/>
        <v>50</v>
      </c>
      <c r="K52" s="1126">
        <v>0</v>
      </c>
      <c r="L52" s="1159">
        <f t="shared" si="37"/>
        <v>0</v>
      </c>
      <c r="M52" s="1126">
        <v>0</v>
      </c>
      <c r="N52" s="1159">
        <f t="shared" si="38"/>
        <v>0</v>
      </c>
    </row>
    <row r="53" spans="2:14" ht="27.6">
      <c r="B53" s="1467"/>
      <c r="C53" s="631" t="s">
        <v>34</v>
      </c>
      <c r="D53" s="169">
        <v>11</v>
      </c>
      <c r="E53" s="1126">
        <v>2</v>
      </c>
      <c r="F53" s="1126">
        <f t="shared" si="34"/>
        <v>18.181818181818183</v>
      </c>
      <c r="G53" s="1126">
        <v>1</v>
      </c>
      <c r="H53" s="1159">
        <f t="shared" si="35"/>
        <v>50</v>
      </c>
      <c r="I53" s="1126">
        <v>1</v>
      </c>
      <c r="J53" s="1159">
        <f t="shared" si="36"/>
        <v>50</v>
      </c>
      <c r="K53" s="1126">
        <v>0</v>
      </c>
      <c r="L53" s="1159">
        <f t="shared" si="37"/>
        <v>0</v>
      </c>
      <c r="M53" s="1126">
        <v>0</v>
      </c>
      <c r="N53" s="1159">
        <f t="shared" si="38"/>
        <v>0</v>
      </c>
    </row>
    <row r="54" spans="2:14">
      <c r="B54" s="1467"/>
      <c r="C54" s="546" t="s">
        <v>222</v>
      </c>
      <c r="D54" s="1129">
        <f>SUM(D50:D53)</f>
        <v>47</v>
      </c>
      <c r="E54" s="998">
        <f>SUM(E50:E53)</f>
        <v>22</v>
      </c>
      <c r="F54" s="1130">
        <f>E54/D54</f>
        <v>0.46808510638297873</v>
      </c>
      <c r="G54" s="998">
        <f>SUM(G50:G53)</f>
        <v>14</v>
      </c>
      <c r="H54" s="1130">
        <f>G54/E54</f>
        <v>0.63636363636363635</v>
      </c>
      <c r="I54" s="998">
        <f>SUM(I50:I53)</f>
        <v>8</v>
      </c>
      <c r="J54" s="1130">
        <f>I54/E54</f>
        <v>0.36363636363636365</v>
      </c>
      <c r="K54" s="998">
        <f>SUM(K50:K53)</f>
        <v>0</v>
      </c>
      <c r="L54" s="1130">
        <f>K54/E54</f>
        <v>0</v>
      </c>
      <c r="M54" s="998">
        <f>SUM(M50:M53)</f>
        <v>0</v>
      </c>
      <c r="N54" s="1130">
        <f>M54/E54</f>
        <v>0</v>
      </c>
    </row>
    <row r="55" spans="2:14">
      <c r="B55" s="1467"/>
      <c r="C55" s="484" t="s">
        <v>171</v>
      </c>
      <c r="D55" s="1131">
        <f>D49+D54</f>
        <v>262</v>
      </c>
      <c r="E55" s="1131">
        <f>E49+E54</f>
        <v>109</v>
      </c>
      <c r="F55" s="1128">
        <f>E55/D55</f>
        <v>0.41603053435114506</v>
      </c>
      <c r="G55" s="1132">
        <f>G49+G54</f>
        <v>53</v>
      </c>
      <c r="H55" s="1128">
        <f>G55/E55</f>
        <v>0.48623853211009177</v>
      </c>
      <c r="I55" s="1132">
        <f>I54+I49</f>
        <v>55</v>
      </c>
      <c r="J55" s="1128">
        <f>I55/E55</f>
        <v>0.50458715596330272</v>
      </c>
      <c r="K55" s="1132">
        <f>K49+K54</f>
        <v>1</v>
      </c>
      <c r="L55" s="1128">
        <f>K55/E55</f>
        <v>9.1743119266055051E-3</v>
      </c>
      <c r="M55" s="1132">
        <f>M49+M54</f>
        <v>0</v>
      </c>
      <c r="N55" s="1128">
        <f>M55/E55</f>
        <v>0</v>
      </c>
    </row>
    <row r="56" spans="2:14">
      <c r="B56" s="1457" t="s">
        <v>4595</v>
      </c>
      <c r="C56" s="640" t="s">
        <v>4589</v>
      </c>
      <c r="D56" s="958">
        <v>14</v>
      </c>
      <c r="E56" s="965">
        <v>9</v>
      </c>
      <c r="F56" s="1133">
        <f t="shared" ref="F56:F58" si="39">E56/D56</f>
        <v>0.6428571428571429</v>
      </c>
      <c r="G56" s="965">
        <v>8</v>
      </c>
      <c r="H56" s="1133">
        <f t="shared" ref="H56:H58" si="40">G56/E56</f>
        <v>0.88888888888888884</v>
      </c>
      <c r="I56" s="965">
        <v>1</v>
      </c>
      <c r="J56" s="1133">
        <f t="shared" ref="J56:J58" si="41">I56/E56</f>
        <v>0.1111111111111111</v>
      </c>
      <c r="K56" s="965">
        <v>0</v>
      </c>
      <c r="L56" s="1133">
        <f t="shared" ref="L56:L58" si="42">K56/E56</f>
        <v>0</v>
      </c>
      <c r="M56" s="965">
        <v>0</v>
      </c>
      <c r="N56" s="1133">
        <f t="shared" ref="N56:N58" si="43">M56/E56</f>
        <v>0</v>
      </c>
    </row>
    <row r="57" spans="2:14">
      <c r="B57" s="1458"/>
      <c r="C57" s="640" t="s">
        <v>4590</v>
      </c>
      <c r="D57" s="958">
        <v>14</v>
      </c>
      <c r="E57" s="965">
        <v>9</v>
      </c>
      <c r="F57" s="1133">
        <f t="shared" si="39"/>
        <v>0.6428571428571429</v>
      </c>
      <c r="G57" s="965">
        <v>8</v>
      </c>
      <c r="H57" s="1133">
        <f t="shared" si="40"/>
        <v>0.88888888888888884</v>
      </c>
      <c r="I57" s="965">
        <v>1</v>
      </c>
      <c r="J57" s="1133">
        <f t="shared" si="41"/>
        <v>0.1111111111111111</v>
      </c>
      <c r="K57" s="965">
        <v>0</v>
      </c>
      <c r="L57" s="1133">
        <f t="shared" si="42"/>
        <v>0</v>
      </c>
      <c r="M57" s="965">
        <v>0</v>
      </c>
      <c r="N57" s="1133">
        <f t="shared" si="43"/>
        <v>0</v>
      </c>
    </row>
    <row r="58" spans="2:14">
      <c r="B58" s="1458"/>
      <c r="C58" s="651" t="s">
        <v>302</v>
      </c>
      <c r="D58" s="1134">
        <f t="shared" ref="D58:E58" si="44">SUM(D56:D57)</f>
        <v>28</v>
      </c>
      <c r="E58" s="1134">
        <f t="shared" si="44"/>
        <v>18</v>
      </c>
      <c r="F58" s="1135">
        <f t="shared" si="39"/>
        <v>0.6428571428571429</v>
      </c>
      <c r="G58" s="1739">
        <v>10</v>
      </c>
      <c r="H58" s="1740">
        <f t="shared" si="40"/>
        <v>0.55555555555555558</v>
      </c>
      <c r="I58" s="1739">
        <v>8</v>
      </c>
      <c r="J58" s="1740">
        <f t="shared" si="41"/>
        <v>0.44444444444444442</v>
      </c>
      <c r="K58" s="1134">
        <f>SUM(K56:K57)</f>
        <v>0</v>
      </c>
      <c r="L58" s="1135">
        <f t="shared" si="42"/>
        <v>0</v>
      </c>
      <c r="M58" s="1134">
        <f>SUM(M56:M57)</f>
        <v>0</v>
      </c>
      <c r="N58" s="1135">
        <f t="shared" si="43"/>
        <v>0</v>
      </c>
    </row>
    <row r="59" spans="2:14">
      <c r="B59" s="1458"/>
      <c r="C59" s="652" t="s">
        <v>222</v>
      </c>
      <c r="D59" s="1134">
        <v>0</v>
      </c>
      <c r="E59" s="1134">
        <v>0</v>
      </c>
      <c r="F59" s="1135">
        <v>0</v>
      </c>
      <c r="G59" s="1134">
        <v>0</v>
      </c>
      <c r="H59" s="1135">
        <v>0</v>
      </c>
      <c r="I59" s="1134">
        <v>0</v>
      </c>
      <c r="J59" s="1135">
        <v>0</v>
      </c>
      <c r="K59" s="1134">
        <v>0</v>
      </c>
      <c r="L59" s="1135">
        <v>0</v>
      </c>
      <c r="M59" s="1134">
        <v>0</v>
      </c>
      <c r="N59" s="1135">
        <v>0</v>
      </c>
    </row>
    <row r="60" spans="2:14">
      <c r="B60" s="1459"/>
      <c r="C60" s="653" t="s">
        <v>171</v>
      </c>
      <c r="D60" s="1136">
        <f t="shared" ref="D60:E60" si="45">D58+D59</f>
        <v>28</v>
      </c>
      <c r="E60" s="1136">
        <f t="shared" si="45"/>
        <v>18</v>
      </c>
      <c r="F60" s="1135">
        <f>E60/D60</f>
        <v>0.6428571428571429</v>
      </c>
      <c r="G60" s="1741">
        <v>10</v>
      </c>
      <c r="H60" s="1740">
        <f>G60/E60</f>
        <v>0.55555555555555558</v>
      </c>
      <c r="I60" s="1741">
        <f>I58+I59</f>
        <v>8</v>
      </c>
      <c r="J60" s="1740">
        <f>I60/E60</f>
        <v>0.44444444444444442</v>
      </c>
      <c r="K60" s="1136">
        <f>K58+K59</f>
        <v>0</v>
      </c>
      <c r="L60" s="1135">
        <f>K60/E60</f>
        <v>0</v>
      </c>
      <c r="M60" s="1136">
        <f>M58+M59</f>
        <v>0</v>
      </c>
      <c r="N60" s="1135">
        <f>M60/E60</f>
        <v>0</v>
      </c>
    </row>
    <row r="61" spans="2:14">
      <c r="B61" s="1468" t="s">
        <v>127</v>
      </c>
      <c r="C61" s="632" t="s">
        <v>303</v>
      </c>
      <c r="D61" s="633">
        <v>441</v>
      </c>
      <c r="E61" s="633">
        <v>143</v>
      </c>
      <c r="F61" s="634">
        <v>0.47</v>
      </c>
      <c r="G61" s="633">
        <v>78</v>
      </c>
      <c r="H61" s="634">
        <v>0.41</v>
      </c>
      <c r="I61" s="633">
        <v>51</v>
      </c>
      <c r="J61" s="634">
        <v>0.41</v>
      </c>
      <c r="K61" s="633">
        <v>9</v>
      </c>
      <c r="L61" s="634">
        <v>0.15</v>
      </c>
      <c r="M61" s="633">
        <v>5</v>
      </c>
      <c r="N61" s="634">
        <v>0.01</v>
      </c>
    </row>
    <row r="62" spans="2:14">
      <c r="B62" s="1468"/>
      <c r="C62" s="632" t="s">
        <v>304</v>
      </c>
      <c r="D62" s="633">
        <v>134</v>
      </c>
      <c r="E62" s="633">
        <v>50</v>
      </c>
      <c r="F62" s="634">
        <v>0.17</v>
      </c>
      <c r="G62" s="633">
        <v>30</v>
      </c>
      <c r="H62" s="634">
        <v>0.54</v>
      </c>
      <c r="I62" s="633">
        <v>16</v>
      </c>
      <c r="J62" s="634">
        <v>0.38</v>
      </c>
      <c r="K62" s="633">
        <v>3</v>
      </c>
      <c r="L62" s="634">
        <v>0.28000000000000003</v>
      </c>
      <c r="M62" s="633">
        <v>1</v>
      </c>
      <c r="N62" s="634">
        <v>0</v>
      </c>
    </row>
    <row r="63" spans="2:14">
      <c r="B63" s="1468"/>
      <c r="C63" s="632" t="s">
        <v>57</v>
      </c>
      <c r="D63" s="633">
        <v>575</v>
      </c>
      <c r="E63" s="633">
        <v>193</v>
      </c>
      <c r="F63" s="634">
        <v>0.32</v>
      </c>
      <c r="G63" s="633">
        <v>108</v>
      </c>
      <c r="H63" s="634">
        <v>0.48</v>
      </c>
      <c r="I63" s="633">
        <v>67</v>
      </c>
      <c r="J63" s="634">
        <v>0.4</v>
      </c>
      <c r="K63" s="633">
        <v>12</v>
      </c>
      <c r="L63" s="634">
        <v>0.22</v>
      </c>
      <c r="M63" s="633">
        <v>6</v>
      </c>
      <c r="N63" s="634">
        <v>5.0000000000000001E-3</v>
      </c>
    </row>
  </sheetData>
  <mergeCells count="14">
    <mergeCell ref="B61:B63"/>
    <mergeCell ref="B56:B60"/>
    <mergeCell ref="B1:N1"/>
    <mergeCell ref="B2:B3"/>
    <mergeCell ref="C2:C3"/>
    <mergeCell ref="E2:F2"/>
    <mergeCell ref="G2:H2"/>
    <mergeCell ref="I2:J2"/>
    <mergeCell ref="K2:L2"/>
    <mergeCell ref="M2:N2"/>
    <mergeCell ref="D2:D3"/>
    <mergeCell ref="B4:B16"/>
    <mergeCell ref="B17:B37"/>
    <mergeCell ref="B38:B55"/>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L3377"/>
  <sheetViews>
    <sheetView topLeftCell="A3" zoomScale="80" zoomScaleNormal="80" workbookViewId="0">
      <pane ySplit="1" topLeftCell="A4" activePane="bottomLeft" state="frozen"/>
      <selection activeCell="A3" sqref="A3"/>
      <selection pane="bottomLeft" activeCell="F3377" sqref="F3377"/>
    </sheetView>
  </sheetViews>
  <sheetFormatPr defaultColWidth="9.109375" defaultRowHeight="13.8"/>
  <cols>
    <col min="1" max="1" width="4.5546875" style="187" customWidth="1"/>
    <col min="2" max="2" width="6.33203125" style="187" customWidth="1"/>
    <col min="3" max="3" width="15.44140625" style="187" customWidth="1"/>
    <col min="4" max="4" width="21" style="187" customWidth="1"/>
    <col min="5" max="5" width="10" style="223" customWidth="1"/>
    <col min="6" max="6" width="15.44140625" style="223" customWidth="1"/>
    <col min="7" max="7" width="16.6640625" style="223" customWidth="1"/>
    <col min="8" max="8" width="50.44140625" style="95" customWidth="1"/>
    <col min="9" max="9" width="14.109375" style="95" customWidth="1"/>
    <col min="10" max="10" width="12.88671875" style="210" customWidth="1"/>
    <col min="11" max="11" width="29.109375" style="187" customWidth="1"/>
    <col min="12" max="16384" width="9.109375" style="187"/>
  </cols>
  <sheetData>
    <row r="2" spans="1:12">
      <c r="B2" s="188" t="s">
        <v>4120</v>
      </c>
      <c r="C2" s="196"/>
      <c r="E2" s="300">
        <v>2022</v>
      </c>
      <c r="F2" s="217"/>
      <c r="G2" s="217"/>
      <c r="H2" s="197"/>
      <c r="I2" s="197"/>
      <c r="J2" s="198"/>
      <c r="K2" s="196"/>
    </row>
    <row r="3" spans="1:12" ht="94.2" customHeight="1">
      <c r="A3" s="301" t="s">
        <v>247</v>
      </c>
      <c r="B3" s="302" t="s">
        <v>200</v>
      </c>
      <c r="C3" s="302" t="s">
        <v>201</v>
      </c>
      <c r="D3" s="302" t="s">
        <v>194</v>
      </c>
      <c r="E3" s="302" t="s">
        <v>205</v>
      </c>
      <c r="F3" s="302" t="s">
        <v>195</v>
      </c>
      <c r="G3" s="302" t="s">
        <v>203</v>
      </c>
      <c r="H3" s="302" t="s">
        <v>207</v>
      </c>
      <c r="I3" s="303" t="s">
        <v>197</v>
      </c>
      <c r="J3" s="302" t="s">
        <v>198</v>
      </c>
      <c r="K3" s="302" t="s">
        <v>204</v>
      </c>
    </row>
    <row r="4" spans="1:12" ht="13.95" customHeight="1">
      <c r="A4" s="1609" t="s">
        <v>348</v>
      </c>
      <c r="B4" s="1577" t="s">
        <v>348</v>
      </c>
      <c r="C4" s="1577">
        <v>1</v>
      </c>
      <c r="D4" s="1580" t="s">
        <v>349</v>
      </c>
      <c r="E4" s="1577" t="s">
        <v>919</v>
      </c>
      <c r="F4" s="1577">
        <v>12</v>
      </c>
      <c r="G4" s="1577">
        <v>3.56</v>
      </c>
      <c r="H4" s="1577">
        <v>1.4</v>
      </c>
      <c r="I4" s="654" t="s">
        <v>350</v>
      </c>
      <c r="J4" s="654" t="s">
        <v>351</v>
      </c>
      <c r="K4" s="164">
        <v>2003</v>
      </c>
      <c r="L4" s="1606" t="s">
        <v>3261</v>
      </c>
    </row>
    <row r="5" spans="1:12" ht="41.4">
      <c r="A5" s="1610"/>
      <c r="B5" s="1578"/>
      <c r="C5" s="1578"/>
      <c r="D5" s="1581"/>
      <c r="E5" s="1578"/>
      <c r="F5" s="1578"/>
      <c r="G5" s="1578"/>
      <c r="H5" s="1578"/>
      <c r="I5" s="654" t="s">
        <v>352</v>
      </c>
      <c r="J5" s="654" t="s">
        <v>1076</v>
      </c>
      <c r="K5" s="164">
        <v>2011</v>
      </c>
      <c r="L5" s="1607"/>
    </row>
    <row r="6" spans="1:12" ht="55.2">
      <c r="A6" s="1610"/>
      <c r="B6" s="1578"/>
      <c r="C6" s="1578"/>
      <c r="D6" s="1581"/>
      <c r="E6" s="1578"/>
      <c r="F6" s="1578"/>
      <c r="G6" s="1578"/>
      <c r="H6" s="1578"/>
      <c r="I6" s="654" t="s">
        <v>353</v>
      </c>
      <c r="J6" s="654" t="s">
        <v>354</v>
      </c>
      <c r="K6" s="164">
        <v>2003</v>
      </c>
      <c r="L6" s="1607"/>
    </row>
    <row r="7" spans="1:12" ht="41.4">
      <c r="A7" s="1610"/>
      <c r="B7" s="1578"/>
      <c r="C7" s="1578"/>
      <c r="D7" s="1581"/>
      <c r="E7" s="1578"/>
      <c r="F7" s="1578"/>
      <c r="G7" s="1578"/>
      <c r="H7" s="1578"/>
      <c r="I7" s="654" t="s">
        <v>355</v>
      </c>
      <c r="J7" s="654" t="s">
        <v>1077</v>
      </c>
      <c r="K7" s="164">
        <v>2007</v>
      </c>
      <c r="L7" s="1607"/>
    </row>
    <row r="8" spans="1:12" ht="55.2">
      <c r="A8" s="1610"/>
      <c r="B8" s="1578"/>
      <c r="C8" s="1578"/>
      <c r="D8" s="1581"/>
      <c r="E8" s="1578"/>
      <c r="F8" s="1578"/>
      <c r="G8" s="1578"/>
      <c r="H8" s="1578"/>
      <c r="I8" s="654" t="s">
        <v>356</v>
      </c>
      <c r="J8" s="654" t="s">
        <v>1078</v>
      </c>
      <c r="K8" s="164">
        <v>2006</v>
      </c>
      <c r="L8" s="1607"/>
    </row>
    <row r="9" spans="1:12" ht="41.4">
      <c r="A9" s="1610"/>
      <c r="B9" s="1578"/>
      <c r="C9" s="1578"/>
      <c r="D9" s="1581"/>
      <c r="E9" s="1578"/>
      <c r="F9" s="1578"/>
      <c r="G9" s="1578"/>
      <c r="H9" s="1578"/>
      <c r="I9" s="654" t="s">
        <v>357</v>
      </c>
      <c r="J9" s="654" t="s">
        <v>358</v>
      </c>
      <c r="K9" s="164">
        <v>2003</v>
      </c>
      <c r="L9" s="1607"/>
    </row>
    <row r="10" spans="1:12" ht="27.6">
      <c r="A10" s="1610"/>
      <c r="B10" s="1578"/>
      <c r="C10" s="1578"/>
      <c r="D10" s="1581"/>
      <c r="E10" s="1578"/>
      <c r="F10" s="1578"/>
      <c r="G10" s="1578"/>
      <c r="H10" s="1578"/>
      <c r="I10" s="654" t="s">
        <v>359</v>
      </c>
      <c r="J10" s="654" t="s">
        <v>360</v>
      </c>
      <c r="K10" s="164">
        <v>2003</v>
      </c>
      <c r="L10" s="1607"/>
    </row>
    <row r="11" spans="1:12" ht="69">
      <c r="A11" s="1610"/>
      <c r="B11" s="1578"/>
      <c r="C11" s="1578"/>
      <c r="D11" s="1581"/>
      <c r="E11" s="1578"/>
      <c r="F11" s="1578"/>
      <c r="G11" s="1578"/>
      <c r="H11" s="1578"/>
      <c r="I11" s="654" t="s">
        <v>361</v>
      </c>
      <c r="J11" s="654"/>
      <c r="K11" s="164">
        <v>2015</v>
      </c>
      <c r="L11" s="1607"/>
    </row>
    <row r="12" spans="1:12" ht="55.2">
      <c r="A12" s="1610"/>
      <c r="B12" s="1578"/>
      <c r="C12" s="1578"/>
      <c r="D12" s="1581"/>
      <c r="E12" s="1578"/>
      <c r="F12" s="1578"/>
      <c r="G12" s="1578"/>
      <c r="H12" s="1578"/>
      <c r="I12" s="654" t="s">
        <v>362</v>
      </c>
      <c r="J12" s="654" t="s">
        <v>363</v>
      </c>
      <c r="K12" s="164">
        <v>2003</v>
      </c>
      <c r="L12" s="1607"/>
    </row>
    <row r="13" spans="1:12" ht="55.2">
      <c r="A13" s="1610"/>
      <c r="B13" s="1578"/>
      <c r="C13" s="1578"/>
      <c r="D13" s="1581"/>
      <c r="E13" s="1578"/>
      <c r="F13" s="1578"/>
      <c r="G13" s="1578"/>
      <c r="H13" s="1578"/>
      <c r="I13" s="654" t="s">
        <v>364</v>
      </c>
      <c r="J13" s="654" t="s">
        <v>365</v>
      </c>
      <c r="K13" s="164">
        <v>2003</v>
      </c>
      <c r="L13" s="1607"/>
    </row>
    <row r="14" spans="1:12" ht="69">
      <c r="A14" s="1610"/>
      <c r="B14" s="1578"/>
      <c r="C14" s="1578"/>
      <c r="D14" s="1581"/>
      <c r="E14" s="1578"/>
      <c r="F14" s="1578"/>
      <c r="G14" s="1578"/>
      <c r="H14" s="1578"/>
      <c r="I14" s="654" t="s">
        <v>366</v>
      </c>
      <c r="J14" s="654" t="s">
        <v>1079</v>
      </c>
      <c r="K14" s="164">
        <v>2005</v>
      </c>
      <c r="L14" s="1607"/>
    </row>
    <row r="15" spans="1:12" ht="27.6">
      <c r="A15" s="1610"/>
      <c r="B15" s="1578"/>
      <c r="C15" s="1578"/>
      <c r="D15" s="1581"/>
      <c r="E15" s="1578"/>
      <c r="F15" s="1578"/>
      <c r="G15" s="1578"/>
      <c r="H15" s="1578"/>
      <c r="I15" s="654" t="s">
        <v>367</v>
      </c>
      <c r="J15" s="654" t="s">
        <v>368</v>
      </c>
      <c r="K15" s="164">
        <v>2003</v>
      </c>
      <c r="L15" s="1607"/>
    </row>
    <row r="16" spans="1:12" ht="27.6">
      <c r="A16" s="1610"/>
      <c r="B16" s="1578"/>
      <c r="C16" s="1578"/>
      <c r="D16" s="1581"/>
      <c r="E16" s="1578"/>
      <c r="F16" s="1578"/>
      <c r="G16" s="1578"/>
      <c r="H16" s="1578"/>
      <c r="I16" s="654" t="s">
        <v>920</v>
      </c>
      <c r="J16" s="654" t="s">
        <v>1080</v>
      </c>
      <c r="K16" s="164">
        <v>2006</v>
      </c>
      <c r="L16" s="1607"/>
    </row>
    <row r="17" spans="1:12" ht="27.6">
      <c r="A17" s="1610"/>
      <c r="B17" s="1578"/>
      <c r="C17" s="1578"/>
      <c r="D17" s="1581"/>
      <c r="E17" s="1578"/>
      <c r="F17" s="1578"/>
      <c r="G17" s="1578"/>
      <c r="H17" s="1578"/>
      <c r="I17" s="654" t="s">
        <v>369</v>
      </c>
      <c r="J17" s="654" t="s">
        <v>370</v>
      </c>
      <c r="K17" s="164">
        <v>2003</v>
      </c>
      <c r="L17" s="1607"/>
    </row>
    <row r="18" spans="1:12" ht="41.4">
      <c r="A18" s="1610"/>
      <c r="B18" s="1578"/>
      <c r="C18" s="1578"/>
      <c r="D18" s="1581"/>
      <c r="E18" s="1578"/>
      <c r="F18" s="1578"/>
      <c r="G18" s="1578"/>
      <c r="H18" s="1578"/>
      <c r="I18" s="654" t="s">
        <v>371</v>
      </c>
      <c r="J18" s="654" t="s">
        <v>372</v>
      </c>
      <c r="K18" s="164">
        <v>2003</v>
      </c>
      <c r="L18" s="1607"/>
    </row>
    <row r="19" spans="1:12" ht="55.2">
      <c r="A19" s="1610"/>
      <c r="B19" s="1578"/>
      <c r="C19" s="1578"/>
      <c r="D19" s="1581"/>
      <c r="E19" s="1578"/>
      <c r="F19" s="1578"/>
      <c r="G19" s="1578"/>
      <c r="H19" s="1578"/>
      <c r="I19" s="654" t="s">
        <v>373</v>
      </c>
      <c r="J19" s="654" t="s">
        <v>1082</v>
      </c>
      <c r="K19" s="164">
        <v>2007</v>
      </c>
      <c r="L19" s="1607"/>
    </row>
    <row r="20" spans="1:12" ht="27.6">
      <c r="A20" s="1610"/>
      <c r="B20" s="1578"/>
      <c r="C20" s="1578"/>
      <c r="D20" s="1581"/>
      <c r="E20" s="1578"/>
      <c r="F20" s="1578"/>
      <c r="G20" s="1578"/>
      <c r="H20" s="1578"/>
      <c r="I20" s="654" t="s">
        <v>374</v>
      </c>
      <c r="J20" s="654" t="s">
        <v>375</v>
      </c>
      <c r="K20" s="164">
        <v>2003</v>
      </c>
      <c r="L20" s="1607"/>
    </row>
    <row r="21" spans="1:12" ht="27.6">
      <c r="A21" s="1610"/>
      <c r="B21" s="1578"/>
      <c r="C21" s="1578"/>
      <c r="D21" s="1581"/>
      <c r="E21" s="1578"/>
      <c r="F21" s="1578"/>
      <c r="G21" s="1578"/>
      <c r="H21" s="1578"/>
      <c r="I21" s="654" t="s">
        <v>376</v>
      </c>
      <c r="J21" s="654" t="s">
        <v>377</v>
      </c>
      <c r="K21" s="164">
        <v>2003</v>
      </c>
      <c r="L21" s="1607"/>
    </row>
    <row r="22" spans="1:12" ht="27.6">
      <c r="A22" s="1610"/>
      <c r="B22" s="1578"/>
      <c r="C22" s="1578"/>
      <c r="D22" s="1581"/>
      <c r="E22" s="1578"/>
      <c r="F22" s="1578"/>
      <c r="G22" s="1578"/>
      <c r="H22" s="1578"/>
      <c r="I22" s="654" t="s">
        <v>378</v>
      </c>
      <c r="J22" s="654" t="s">
        <v>379</v>
      </c>
      <c r="K22" s="164">
        <v>2003</v>
      </c>
      <c r="L22" s="1607"/>
    </row>
    <row r="23" spans="1:12" ht="27.6">
      <c r="A23" s="1610"/>
      <c r="B23" s="1578"/>
      <c r="C23" s="1578"/>
      <c r="D23" s="1581"/>
      <c r="E23" s="1578"/>
      <c r="F23" s="1578"/>
      <c r="G23" s="1578"/>
      <c r="H23" s="1578"/>
      <c r="I23" s="654" t="s">
        <v>380</v>
      </c>
      <c r="J23" s="654" t="s">
        <v>1083</v>
      </c>
      <c r="K23" s="164">
        <v>2012</v>
      </c>
      <c r="L23" s="1607"/>
    </row>
    <row r="24" spans="1:12" ht="69">
      <c r="A24" s="1610"/>
      <c r="B24" s="1578"/>
      <c r="C24" s="1578"/>
      <c r="D24" s="1581"/>
      <c r="E24" s="1578"/>
      <c r="F24" s="1578"/>
      <c r="G24" s="1578"/>
      <c r="H24" s="1578"/>
      <c r="I24" s="654" t="s">
        <v>381</v>
      </c>
      <c r="J24" s="654" t="s">
        <v>1084</v>
      </c>
      <c r="K24" s="164">
        <v>2014</v>
      </c>
      <c r="L24" s="1607"/>
    </row>
    <row r="25" spans="1:12" ht="27.6">
      <c r="A25" s="1610"/>
      <c r="B25" s="1578"/>
      <c r="C25" s="1578"/>
      <c r="D25" s="1581"/>
      <c r="E25" s="1578"/>
      <c r="F25" s="1578"/>
      <c r="G25" s="1578"/>
      <c r="H25" s="1578"/>
      <c r="I25" s="654" t="s">
        <v>382</v>
      </c>
      <c r="J25" s="654" t="s">
        <v>1085</v>
      </c>
      <c r="K25" s="164">
        <v>2006</v>
      </c>
      <c r="L25" s="1607"/>
    </row>
    <row r="26" spans="1:12" ht="55.2">
      <c r="A26" s="1610"/>
      <c r="B26" s="1578"/>
      <c r="C26" s="1578"/>
      <c r="D26" s="1581"/>
      <c r="E26" s="1578"/>
      <c r="F26" s="1578"/>
      <c r="G26" s="1578"/>
      <c r="H26" s="1578"/>
      <c r="I26" s="654" t="s">
        <v>383</v>
      </c>
      <c r="J26" s="654"/>
      <c r="K26" s="164"/>
      <c r="L26" s="1607"/>
    </row>
    <row r="27" spans="1:12" ht="27.6">
      <c r="A27" s="1610"/>
      <c r="B27" s="1578"/>
      <c r="C27" s="1578"/>
      <c r="D27" s="1581"/>
      <c r="E27" s="1578"/>
      <c r="F27" s="1578"/>
      <c r="G27" s="1578"/>
      <c r="H27" s="1578"/>
      <c r="I27" s="654" t="s">
        <v>384</v>
      </c>
      <c r="J27" s="654" t="s">
        <v>1086</v>
      </c>
      <c r="K27" s="164"/>
      <c r="L27" s="1607"/>
    </row>
    <row r="28" spans="1:12" ht="69">
      <c r="A28" s="1610"/>
      <c r="B28" s="1578"/>
      <c r="C28" s="1578"/>
      <c r="D28" s="1581"/>
      <c r="E28" s="1578"/>
      <c r="F28" s="1578"/>
      <c r="G28" s="1578"/>
      <c r="H28" s="1578"/>
      <c r="I28" s="654" t="s">
        <v>3363</v>
      </c>
      <c r="J28" s="654" t="s">
        <v>3364</v>
      </c>
      <c r="K28" s="164">
        <v>2016</v>
      </c>
      <c r="L28" s="1607"/>
    </row>
    <row r="29" spans="1:12" ht="41.4">
      <c r="A29" s="1610"/>
      <c r="B29" s="1578"/>
      <c r="C29" s="1578"/>
      <c r="D29" s="1581"/>
      <c r="E29" s="1578"/>
      <c r="F29" s="1578"/>
      <c r="G29" s="1578"/>
      <c r="H29" s="1578"/>
      <c r="I29" s="654" t="s">
        <v>3262</v>
      </c>
      <c r="J29" s="654" t="s">
        <v>3263</v>
      </c>
      <c r="K29" s="164">
        <v>2016</v>
      </c>
      <c r="L29" s="1607"/>
    </row>
    <row r="30" spans="1:12" ht="55.2">
      <c r="A30" s="1610"/>
      <c r="B30" s="1578"/>
      <c r="C30" s="1578"/>
      <c r="D30" s="1581"/>
      <c r="E30" s="1578"/>
      <c r="F30" s="1578"/>
      <c r="G30" s="1578"/>
      <c r="H30" s="1578"/>
      <c r="I30" s="654" t="s">
        <v>3365</v>
      </c>
      <c r="J30" s="654" t="s">
        <v>3264</v>
      </c>
      <c r="K30" s="164">
        <v>2016</v>
      </c>
      <c r="L30" s="1607"/>
    </row>
    <row r="31" spans="1:12" ht="55.2">
      <c r="A31" s="1610"/>
      <c r="B31" s="1578"/>
      <c r="C31" s="1578"/>
      <c r="D31" s="1581"/>
      <c r="E31" s="1578"/>
      <c r="F31" s="1578"/>
      <c r="G31" s="1578"/>
      <c r="H31" s="1578"/>
      <c r="I31" s="654" t="s">
        <v>3365</v>
      </c>
      <c r="J31" s="654" t="s">
        <v>3265</v>
      </c>
      <c r="K31" s="164">
        <v>2016</v>
      </c>
      <c r="L31" s="1607"/>
    </row>
    <row r="32" spans="1:12" ht="55.2">
      <c r="A32" s="1610"/>
      <c r="B32" s="1578"/>
      <c r="C32" s="1578"/>
      <c r="D32" s="1581"/>
      <c r="E32" s="1578"/>
      <c r="F32" s="1578"/>
      <c r="G32" s="1578"/>
      <c r="H32" s="1578"/>
      <c r="I32" s="654" t="s">
        <v>3266</v>
      </c>
      <c r="J32" s="654" t="s">
        <v>3267</v>
      </c>
      <c r="K32" s="164">
        <v>2016</v>
      </c>
      <c r="L32" s="1607"/>
    </row>
    <row r="33" spans="1:12" ht="69">
      <c r="A33" s="1610"/>
      <c r="B33" s="1578"/>
      <c r="C33" s="1578"/>
      <c r="D33" s="1581"/>
      <c r="E33" s="1578"/>
      <c r="F33" s="1578"/>
      <c r="G33" s="1578"/>
      <c r="H33" s="1578"/>
      <c r="I33" s="654" t="s">
        <v>3366</v>
      </c>
      <c r="J33" s="654" t="s">
        <v>3268</v>
      </c>
      <c r="K33" s="164">
        <v>2016</v>
      </c>
      <c r="L33" s="1607"/>
    </row>
    <row r="34" spans="1:12" ht="69">
      <c r="A34" s="1610"/>
      <c r="B34" s="1578"/>
      <c r="C34" s="1578"/>
      <c r="D34" s="1581"/>
      <c r="E34" s="1578"/>
      <c r="F34" s="1578"/>
      <c r="G34" s="1578"/>
      <c r="H34" s="1578"/>
      <c r="I34" s="654" t="s">
        <v>3367</v>
      </c>
      <c r="J34" s="654" t="s">
        <v>3269</v>
      </c>
      <c r="K34" s="164">
        <v>2016</v>
      </c>
      <c r="L34" s="1607"/>
    </row>
    <row r="35" spans="1:12" ht="69">
      <c r="A35" s="1610"/>
      <c r="B35" s="1578"/>
      <c r="C35" s="1578"/>
      <c r="D35" s="1581"/>
      <c r="E35" s="1578"/>
      <c r="F35" s="1578"/>
      <c r="G35" s="1578"/>
      <c r="H35" s="1578"/>
      <c r="I35" s="654" t="s">
        <v>3367</v>
      </c>
      <c r="J35" s="654" t="s">
        <v>3270</v>
      </c>
      <c r="K35" s="164">
        <v>2016</v>
      </c>
      <c r="L35" s="1607"/>
    </row>
    <row r="36" spans="1:12" ht="69">
      <c r="A36" s="1610"/>
      <c r="B36" s="1578"/>
      <c r="C36" s="1578"/>
      <c r="D36" s="1581"/>
      <c r="E36" s="1578"/>
      <c r="F36" s="1578"/>
      <c r="G36" s="1578"/>
      <c r="H36" s="1578"/>
      <c r="I36" s="654" t="s">
        <v>3368</v>
      </c>
      <c r="J36" s="654" t="s">
        <v>3271</v>
      </c>
      <c r="K36" s="164">
        <v>2016</v>
      </c>
      <c r="L36" s="1607"/>
    </row>
    <row r="37" spans="1:12" ht="69">
      <c r="A37" s="1610"/>
      <c r="B37" s="1578"/>
      <c r="C37" s="1578"/>
      <c r="D37" s="1581"/>
      <c r="E37" s="1578"/>
      <c r="F37" s="1578"/>
      <c r="G37" s="1578"/>
      <c r="H37" s="1578"/>
      <c r="I37" s="654" t="s">
        <v>3368</v>
      </c>
      <c r="J37" s="654" t="s">
        <v>3272</v>
      </c>
      <c r="K37" s="164">
        <v>2016</v>
      </c>
      <c r="L37" s="1607"/>
    </row>
    <row r="38" spans="1:12" ht="41.4">
      <c r="A38" s="1610"/>
      <c r="B38" s="1578"/>
      <c r="C38" s="1578"/>
      <c r="D38" s="1581"/>
      <c r="E38" s="1578"/>
      <c r="F38" s="1578"/>
      <c r="G38" s="1578"/>
      <c r="H38" s="1578"/>
      <c r="I38" s="654" t="s">
        <v>3369</v>
      </c>
      <c r="J38" s="654" t="s">
        <v>3273</v>
      </c>
      <c r="K38" s="164">
        <v>2016</v>
      </c>
      <c r="L38" s="1607"/>
    </row>
    <row r="39" spans="1:12" ht="41.4">
      <c r="A39" s="1610"/>
      <c r="B39" s="1578"/>
      <c r="C39" s="1578"/>
      <c r="D39" s="1581"/>
      <c r="E39" s="1578"/>
      <c r="F39" s="1578"/>
      <c r="G39" s="1578"/>
      <c r="H39" s="1578"/>
      <c r="I39" s="654" t="s">
        <v>3369</v>
      </c>
      <c r="J39" s="654" t="s">
        <v>3274</v>
      </c>
      <c r="K39" s="164">
        <v>2016</v>
      </c>
      <c r="L39" s="1607"/>
    </row>
    <row r="40" spans="1:12" ht="27.6">
      <c r="A40" s="1610"/>
      <c r="B40" s="1578"/>
      <c r="C40" s="1578"/>
      <c r="D40" s="1581"/>
      <c r="E40" s="1578"/>
      <c r="F40" s="1578"/>
      <c r="G40" s="1578"/>
      <c r="H40" s="1578"/>
      <c r="I40" s="654" t="s">
        <v>3275</v>
      </c>
      <c r="J40" s="654" t="s">
        <v>3276</v>
      </c>
      <c r="K40" s="164">
        <v>2016</v>
      </c>
      <c r="L40" s="1607"/>
    </row>
    <row r="41" spans="1:12" ht="27.6">
      <c r="A41" s="1610"/>
      <c r="B41" s="1578"/>
      <c r="C41" s="1578"/>
      <c r="D41" s="1581"/>
      <c r="E41" s="1578"/>
      <c r="F41" s="1578"/>
      <c r="G41" s="1578"/>
      <c r="H41" s="1578"/>
      <c r="I41" s="654" t="s">
        <v>3275</v>
      </c>
      <c r="J41" s="654" t="s">
        <v>3277</v>
      </c>
      <c r="K41" s="164">
        <v>2016</v>
      </c>
      <c r="L41" s="1607"/>
    </row>
    <row r="42" spans="1:12" ht="27.6">
      <c r="A42" s="1610"/>
      <c r="B42" s="1578"/>
      <c r="C42" s="1578"/>
      <c r="D42" s="1581"/>
      <c r="E42" s="1578"/>
      <c r="F42" s="1578"/>
      <c r="G42" s="1578"/>
      <c r="H42" s="1578"/>
      <c r="I42" s="654" t="s">
        <v>3275</v>
      </c>
      <c r="J42" s="654" t="s">
        <v>3278</v>
      </c>
      <c r="K42" s="164">
        <v>2016</v>
      </c>
      <c r="L42" s="1607"/>
    </row>
    <row r="43" spans="1:12" ht="27.6">
      <c r="A43" s="1610"/>
      <c r="B43" s="1578"/>
      <c r="C43" s="1578"/>
      <c r="D43" s="1581"/>
      <c r="E43" s="1578"/>
      <c r="F43" s="1578"/>
      <c r="G43" s="1578"/>
      <c r="H43" s="1578"/>
      <c r="I43" s="654" t="s">
        <v>3275</v>
      </c>
      <c r="J43" s="654" t="s">
        <v>3279</v>
      </c>
      <c r="K43" s="164">
        <v>2016</v>
      </c>
      <c r="L43" s="1607"/>
    </row>
    <row r="44" spans="1:12" ht="27.6">
      <c r="A44" s="1610"/>
      <c r="B44" s="1578"/>
      <c r="C44" s="1578"/>
      <c r="D44" s="1581"/>
      <c r="E44" s="1578"/>
      <c r="F44" s="1578"/>
      <c r="G44" s="1578"/>
      <c r="H44" s="1578"/>
      <c r="I44" s="654" t="s">
        <v>3275</v>
      </c>
      <c r="J44" s="654" t="s">
        <v>3280</v>
      </c>
      <c r="K44" s="164">
        <v>2016</v>
      </c>
      <c r="L44" s="1607"/>
    </row>
    <row r="45" spans="1:12" ht="27.6" customHeight="1">
      <c r="A45" s="1610"/>
      <c r="B45" s="1578"/>
      <c r="C45" s="1578"/>
      <c r="D45" s="1581"/>
      <c r="E45" s="1578"/>
      <c r="F45" s="1578"/>
      <c r="G45" s="1578"/>
      <c r="H45" s="1578"/>
      <c r="I45" s="654" t="s">
        <v>3298</v>
      </c>
      <c r="J45" s="654" t="s">
        <v>3281</v>
      </c>
      <c r="K45" s="164">
        <v>2016</v>
      </c>
      <c r="L45" s="1607"/>
    </row>
    <row r="46" spans="1:12" ht="27.6" customHeight="1">
      <c r="A46" s="1610"/>
      <c r="B46" s="1578"/>
      <c r="C46" s="1578"/>
      <c r="D46" s="1581"/>
      <c r="E46" s="1578"/>
      <c r="F46" s="1578"/>
      <c r="G46" s="1578"/>
      <c r="H46" s="1578"/>
      <c r="I46" s="654" t="s">
        <v>3298</v>
      </c>
      <c r="J46" s="654" t="s">
        <v>3282</v>
      </c>
      <c r="K46" s="164">
        <v>2016</v>
      </c>
      <c r="L46" s="1607"/>
    </row>
    <row r="47" spans="1:12" ht="27.6" customHeight="1">
      <c r="A47" s="1610"/>
      <c r="B47" s="1578"/>
      <c r="C47" s="1578"/>
      <c r="D47" s="1581"/>
      <c r="E47" s="1578"/>
      <c r="F47" s="1578"/>
      <c r="G47" s="1578"/>
      <c r="H47" s="1578"/>
      <c r="I47" s="654" t="s">
        <v>3298</v>
      </c>
      <c r="J47" s="654" t="s">
        <v>3283</v>
      </c>
      <c r="K47" s="164">
        <v>2016</v>
      </c>
      <c r="L47" s="1607"/>
    </row>
    <row r="48" spans="1:12" ht="27.6" customHeight="1">
      <c r="A48" s="1610"/>
      <c r="B48" s="1578"/>
      <c r="C48" s="1578"/>
      <c r="D48" s="1581"/>
      <c r="E48" s="1578"/>
      <c r="F48" s="1578"/>
      <c r="G48" s="1578"/>
      <c r="H48" s="1578"/>
      <c r="I48" s="654" t="s">
        <v>3298</v>
      </c>
      <c r="J48" s="654" t="s">
        <v>3284</v>
      </c>
      <c r="K48" s="164">
        <v>2016</v>
      </c>
      <c r="L48" s="1607"/>
    </row>
    <row r="49" spans="1:12" ht="27.6" customHeight="1">
      <c r="A49" s="1610"/>
      <c r="B49" s="1578"/>
      <c r="C49" s="1578"/>
      <c r="D49" s="1581"/>
      <c r="E49" s="1578"/>
      <c r="F49" s="1578"/>
      <c r="G49" s="1578"/>
      <c r="H49" s="1578"/>
      <c r="I49" s="654" t="s">
        <v>3298</v>
      </c>
      <c r="J49" s="654" t="s">
        <v>3370</v>
      </c>
      <c r="K49" s="164">
        <v>2016</v>
      </c>
      <c r="L49" s="1607"/>
    </row>
    <row r="50" spans="1:12" ht="41.4">
      <c r="A50" s="1610"/>
      <c r="B50" s="1578"/>
      <c r="C50" s="1578"/>
      <c r="D50" s="1581"/>
      <c r="E50" s="1578"/>
      <c r="F50" s="1578"/>
      <c r="G50" s="1578"/>
      <c r="H50" s="1578"/>
      <c r="I50" s="655" t="s">
        <v>1087</v>
      </c>
      <c r="J50" s="655" t="s">
        <v>1088</v>
      </c>
      <c r="K50" s="164">
        <v>2017</v>
      </c>
      <c r="L50" s="1607"/>
    </row>
    <row r="51" spans="1:12">
      <c r="A51" s="1610"/>
      <c r="B51" s="1578"/>
      <c r="C51" s="1578"/>
      <c r="D51" s="1581"/>
      <c r="E51" s="1578"/>
      <c r="F51" s="1578"/>
      <c r="G51" s="1578"/>
      <c r="H51" s="1578"/>
      <c r="I51" s="656" t="s">
        <v>1955</v>
      </c>
      <c r="J51" s="656" t="s">
        <v>3285</v>
      </c>
      <c r="K51" s="164">
        <v>2018</v>
      </c>
      <c r="L51" s="1607"/>
    </row>
    <row r="52" spans="1:12">
      <c r="A52" s="1610"/>
      <c r="B52" s="1578"/>
      <c r="C52" s="1578"/>
      <c r="D52" s="1581"/>
      <c r="E52" s="1578"/>
      <c r="F52" s="1578"/>
      <c r="G52" s="1578"/>
      <c r="H52" s="1578"/>
      <c r="I52" s="656" t="s">
        <v>1956</v>
      </c>
      <c r="J52" s="656" t="s">
        <v>3286</v>
      </c>
      <c r="K52" s="164">
        <v>2018</v>
      </c>
      <c r="L52" s="1607"/>
    </row>
    <row r="53" spans="1:12">
      <c r="A53" s="1610"/>
      <c r="B53" s="1578"/>
      <c r="C53" s="1578"/>
      <c r="D53" s="1581"/>
      <c r="E53" s="1578"/>
      <c r="F53" s="1578"/>
      <c r="G53" s="1578"/>
      <c r="H53" s="1578"/>
      <c r="I53" s="656" t="s">
        <v>1957</v>
      </c>
      <c r="J53" s="656" t="s">
        <v>3287</v>
      </c>
      <c r="K53" s="164">
        <v>2018</v>
      </c>
      <c r="L53" s="1607"/>
    </row>
    <row r="54" spans="1:12">
      <c r="A54" s="1610"/>
      <c r="B54" s="1578"/>
      <c r="C54" s="1578"/>
      <c r="D54" s="1581"/>
      <c r="E54" s="1578"/>
      <c r="F54" s="1578"/>
      <c r="G54" s="1578"/>
      <c r="H54" s="1578"/>
      <c r="I54" s="656" t="s">
        <v>1958</v>
      </c>
      <c r="J54" s="656" t="s">
        <v>3288</v>
      </c>
      <c r="K54" s="164">
        <v>2018</v>
      </c>
      <c r="L54" s="1607"/>
    </row>
    <row r="55" spans="1:12" ht="409.6">
      <c r="A55" s="1610"/>
      <c r="B55" s="1578"/>
      <c r="C55" s="1578"/>
      <c r="D55" s="1581"/>
      <c r="E55" s="1578"/>
      <c r="F55" s="1578"/>
      <c r="G55" s="1578"/>
      <c r="H55" s="1578"/>
      <c r="I55" s="657" t="s">
        <v>4596</v>
      </c>
      <c r="J55" s="658"/>
      <c r="K55" s="659"/>
      <c r="L55" s="1607"/>
    </row>
    <row r="56" spans="1:12" ht="69">
      <c r="A56" s="1610"/>
      <c r="B56" s="1578"/>
      <c r="C56" s="1578"/>
      <c r="D56" s="1581"/>
      <c r="E56" s="1578"/>
      <c r="F56" s="1578"/>
      <c r="G56" s="1578"/>
      <c r="H56" s="1578"/>
      <c r="I56" s="657" t="s">
        <v>385</v>
      </c>
      <c r="J56" s="658"/>
      <c r="K56" s="659"/>
      <c r="L56" s="1607"/>
    </row>
    <row r="57" spans="1:12" ht="409.6">
      <c r="A57" s="1610"/>
      <c r="B57" s="1579"/>
      <c r="C57" s="1579"/>
      <c r="D57" s="1582"/>
      <c r="E57" s="1579"/>
      <c r="F57" s="1579"/>
      <c r="G57" s="1579"/>
      <c r="H57" s="1579"/>
      <c r="I57" s="654" t="s">
        <v>3371</v>
      </c>
      <c r="J57" s="658"/>
      <c r="K57" s="659"/>
      <c r="L57" s="1608"/>
    </row>
    <row r="58" spans="1:12" ht="41.4">
      <c r="A58" s="1611"/>
      <c r="B58" s="1577" t="s">
        <v>348</v>
      </c>
      <c r="C58" s="1577">
        <v>2</v>
      </c>
      <c r="D58" s="1580" t="s">
        <v>386</v>
      </c>
      <c r="E58" s="1577" t="s">
        <v>921</v>
      </c>
      <c r="F58" s="1577">
        <v>12</v>
      </c>
      <c r="G58" s="1577">
        <v>4.82</v>
      </c>
      <c r="H58" s="1577">
        <v>1.4</v>
      </c>
      <c r="I58" s="654" t="s">
        <v>387</v>
      </c>
      <c r="J58" s="654" t="s">
        <v>1089</v>
      </c>
      <c r="K58" s="164">
        <v>2007</v>
      </c>
      <c r="L58" s="1606" t="s">
        <v>3289</v>
      </c>
    </row>
    <row r="59" spans="1:12" ht="13.95" customHeight="1">
      <c r="A59" s="1609" t="s">
        <v>348</v>
      </c>
      <c r="B59" s="1578"/>
      <c r="C59" s="1578"/>
      <c r="D59" s="1581"/>
      <c r="E59" s="1578"/>
      <c r="F59" s="1578"/>
      <c r="G59" s="1578"/>
      <c r="H59" s="1578"/>
      <c r="I59" s="654" t="s">
        <v>388</v>
      </c>
      <c r="J59" s="654" t="s">
        <v>1079</v>
      </c>
      <c r="K59" s="164">
        <v>2005</v>
      </c>
      <c r="L59" s="1607"/>
    </row>
    <row r="60" spans="1:12" ht="41.4">
      <c r="A60" s="1610"/>
      <c r="B60" s="1578"/>
      <c r="C60" s="1578"/>
      <c r="D60" s="1581"/>
      <c r="E60" s="1578"/>
      <c r="F60" s="1578"/>
      <c r="G60" s="1578"/>
      <c r="H60" s="1578"/>
      <c r="I60" s="654" t="s">
        <v>389</v>
      </c>
      <c r="J60" s="654" t="s">
        <v>390</v>
      </c>
      <c r="K60" s="164">
        <v>2003</v>
      </c>
      <c r="L60" s="1607"/>
    </row>
    <row r="61" spans="1:12" ht="55.2">
      <c r="A61" s="1610"/>
      <c r="B61" s="1578"/>
      <c r="C61" s="1578"/>
      <c r="D61" s="1581"/>
      <c r="E61" s="1578"/>
      <c r="F61" s="1578"/>
      <c r="G61" s="1578"/>
      <c r="H61" s="1578"/>
      <c r="I61" s="654" t="s">
        <v>391</v>
      </c>
      <c r="J61" s="654" t="s">
        <v>1090</v>
      </c>
      <c r="K61" s="164">
        <v>2005</v>
      </c>
      <c r="L61" s="1607"/>
    </row>
    <row r="62" spans="1:12" ht="55.2">
      <c r="A62" s="1610"/>
      <c r="B62" s="1578"/>
      <c r="C62" s="1578"/>
      <c r="D62" s="1581"/>
      <c r="E62" s="1578"/>
      <c r="F62" s="1578"/>
      <c r="G62" s="1578"/>
      <c r="H62" s="1578"/>
      <c r="I62" s="654" t="s">
        <v>392</v>
      </c>
      <c r="J62" s="654" t="s">
        <v>1091</v>
      </c>
      <c r="K62" s="164">
        <v>2005</v>
      </c>
      <c r="L62" s="1607"/>
    </row>
    <row r="63" spans="1:12" ht="41.4">
      <c r="A63" s="1610"/>
      <c r="B63" s="1578"/>
      <c r="C63" s="1578"/>
      <c r="D63" s="1581"/>
      <c r="E63" s="1578"/>
      <c r="F63" s="1578"/>
      <c r="G63" s="1578"/>
      <c r="H63" s="1578"/>
      <c r="I63" s="654" t="s">
        <v>393</v>
      </c>
      <c r="J63" s="654" t="s">
        <v>394</v>
      </c>
      <c r="K63" s="164">
        <v>2003</v>
      </c>
      <c r="L63" s="1607"/>
    </row>
    <row r="64" spans="1:12" ht="41.4">
      <c r="A64" s="1610"/>
      <c r="B64" s="1578"/>
      <c r="C64" s="1578"/>
      <c r="D64" s="1581"/>
      <c r="E64" s="1578"/>
      <c r="F64" s="1578"/>
      <c r="G64" s="1578"/>
      <c r="H64" s="1578"/>
      <c r="I64" s="654" t="s">
        <v>395</v>
      </c>
      <c r="J64" s="654" t="s">
        <v>396</v>
      </c>
      <c r="K64" s="164">
        <v>2003</v>
      </c>
      <c r="L64" s="1607"/>
    </row>
    <row r="65" spans="1:12" ht="41.4">
      <c r="A65" s="1610"/>
      <c r="B65" s="1578"/>
      <c r="C65" s="1578"/>
      <c r="D65" s="1581"/>
      <c r="E65" s="1578"/>
      <c r="F65" s="1578"/>
      <c r="G65" s="1578"/>
      <c r="H65" s="1578"/>
      <c r="I65" s="654" t="s">
        <v>397</v>
      </c>
      <c r="J65" s="654" t="s">
        <v>1092</v>
      </c>
      <c r="K65" s="164">
        <v>2005</v>
      </c>
      <c r="L65" s="1607"/>
    </row>
    <row r="66" spans="1:12" ht="27.6">
      <c r="A66" s="1610"/>
      <c r="B66" s="1578"/>
      <c r="C66" s="1578"/>
      <c r="D66" s="1581"/>
      <c r="E66" s="1578"/>
      <c r="F66" s="1578"/>
      <c r="G66" s="1578"/>
      <c r="H66" s="1578"/>
      <c r="I66" s="654" t="s">
        <v>398</v>
      </c>
      <c r="J66" s="654" t="s">
        <v>1093</v>
      </c>
      <c r="K66" s="164">
        <v>2011</v>
      </c>
      <c r="L66" s="1607"/>
    </row>
    <row r="67" spans="1:12" ht="41.4">
      <c r="A67" s="1610"/>
      <c r="B67" s="1578"/>
      <c r="C67" s="1578"/>
      <c r="D67" s="1581"/>
      <c r="E67" s="1578"/>
      <c r="F67" s="1578"/>
      <c r="G67" s="1578"/>
      <c r="H67" s="1578"/>
      <c r="I67" s="654" t="s">
        <v>399</v>
      </c>
      <c r="J67" s="654" t="s">
        <v>400</v>
      </c>
      <c r="K67" s="164">
        <v>2003</v>
      </c>
      <c r="L67" s="1607"/>
    </row>
    <row r="68" spans="1:12" ht="55.2">
      <c r="A68" s="1610"/>
      <c r="B68" s="1578"/>
      <c r="C68" s="1578"/>
      <c r="D68" s="1581"/>
      <c r="E68" s="1578"/>
      <c r="F68" s="1578"/>
      <c r="G68" s="1578"/>
      <c r="H68" s="1578"/>
      <c r="I68" s="654" t="s">
        <v>401</v>
      </c>
      <c r="J68" s="654" t="s">
        <v>1081</v>
      </c>
      <c r="K68" s="164">
        <v>2005</v>
      </c>
      <c r="L68" s="1607"/>
    </row>
    <row r="69" spans="1:12" ht="41.4">
      <c r="A69" s="1610"/>
      <c r="B69" s="1578"/>
      <c r="C69" s="1578"/>
      <c r="D69" s="1581"/>
      <c r="E69" s="1578"/>
      <c r="F69" s="1578"/>
      <c r="G69" s="1578"/>
      <c r="H69" s="1578"/>
      <c r="I69" s="654" t="s">
        <v>402</v>
      </c>
      <c r="J69" s="654" t="s">
        <v>922</v>
      </c>
      <c r="K69" s="164" t="s">
        <v>93</v>
      </c>
      <c r="L69" s="1607"/>
    </row>
    <row r="70" spans="1:12">
      <c r="A70" s="1610"/>
      <c r="B70" s="1578"/>
      <c r="C70" s="1578"/>
      <c r="D70" s="1581"/>
      <c r="E70" s="1578"/>
      <c r="F70" s="1578"/>
      <c r="G70" s="1578"/>
      <c r="H70" s="1578"/>
      <c r="I70" s="654" t="s">
        <v>403</v>
      </c>
      <c r="J70" s="654"/>
      <c r="K70" s="164">
        <v>2014</v>
      </c>
      <c r="L70" s="1607"/>
    </row>
    <row r="71" spans="1:12" ht="41.4">
      <c r="A71" s="1610"/>
      <c r="B71" s="1578"/>
      <c r="C71" s="1578"/>
      <c r="D71" s="1581"/>
      <c r="E71" s="1578"/>
      <c r="F71" s="1578"/>
      <c r="G71" s="1578"/>
      <c r="H71" s="1578"/>
      <c r="I71" s="654" t="s">
        <v>404</v>
      </c>
      <c r="J71" s="654"/>
      <c r="K71" s="164">
        <v>2014</v>
      </c>
      <c r="L71" s="1607"/>
    </row>
    <row r="72" spans="1:12" ht="55.2" customHeight="1">
      <c r="A72" s="1610"/>
      <c r="B72" s="1578"/>
      <c r="C72" s="1578"/>
      <c r="D72" s="1581"/>
      <c r="E72" s="1578"/>
      <c r="F72" s="1578"/>
      <c r="G72" s="1578"/>
      <c r="H72" s="1578"/>
      <c r="I72" s="654" t="s">
        <v>405</v>
      </c>
      <c r="J72" s="654"/>
      <c r="K72" s="164">
        <v>2014</v>
      </c>
      <c r="L72" s="1607"/>
    </row>
    <row r="73" spans="1:12" ht="41.4">
      <c r="A73" s="1610"/>
      <c r="B73" s="1578"/>
      <c r="C73" s="1578"/>
      <c r="D73" s="1581"/>
      <c r="E73" s="1578"/>
      <c r="F73" s="1578"/>
      <c r="G73" s="1578"/>
      <c r="H73" s="1578"/>
      <c r="I73" s="654" t="s">
        <v>406</v>
      </c>
      <c r="J73" s="654" t="s">
        <v>1094</v>
      </c>
      <c r="K73" s="164">
        <v>2013</v>
      </c>
      <c r="L73" s="1607"/>
    </row>
    <row r="74" spans="1:12" ht="41.4">
      <c r="A74" s="1610"/>
      <c r="B74" s="1578"/>
      <c r="C74" s="1578"/>
      <c r="D74" s="1581"/>
      <c r="E74" s="1578"/>
      <c r="F74" s="1578"/>
      <c r="G74" s="1578"/>
      <c r="H74" s="1578"/>
      <c r="I74" s="654" t="s">
        <v>407</v>
      </c>
      <c r="J74" s="654"/>
      <c r="K74" s="164"/>
      <c r="L74" s="1607"/>
    </row>
    <row r="75" spans="1:12" ht="41.4">
      <c r="A75" s="1610"/>
      <c r="B75" s="1578"/>
      <c r="C75" s="1578"/>
      <c r="D75" s="1581"/>
      <c r="E75" s="1578"/>
      <c r="F75" s="1578"/>
      <c r="G75" s="1578"/>
      <c r="H75" s="1578"/>
      <c r="I75" s="654" t="s">
        <v>408</v>
      </c>
      <c r="J75" s="654" t="s">
        <v>1095</v>
      </c>
      <c r="K75" s="164">
        <v>2009</v>
      </c>
      <c r="L75" s="1607"/>
    </row>
    <row r="76" spans="1:12" ht="55.2">
      <c r="A76" s="1610"/>
      <c r="B76" s="1578"/>
      <c r="C76" s="1578"/>
      <c r="D76" s="1581"/>
      <c r="E76" s="1578"/>
      <c r="F76" s="1578"/>
      <c r="G76" s="1578"/>
      <c r="H76" s="1578"/>
      <c r="I76" s="654" t="s">
        <v>409</v>
      </c>
      <c r="J76" s="654"/>
      <c r="K76" s="164">
        <v>2015</v>
      </c>
      <c r="L76" s="1607"/>
    </row>
    <row r="77" spans="1:12" ht="55.2">
      <c r="A77" s="1610"/>
      <c r="B77" s="1578"/>
      <c r="C77" s="1578"/>
      <c r="D77" s="1581"/>
      <c r="E77" s="1578"/>
      <c r="F77" s="1578"/>
      <c r="G77" s="1578"/>
      <c r="H77" s="1578"/>
      <c r="I77" s="654" t="s">
        <v>410</v>
      </c>
      <c r="J77" s="654" t="s">
        <v>1096</v>
      </c>
      <c r="K77" s="164">
        <v>2008</v>
      </c>
      <c r="L77" s="1607"/>
    </row>
    <row r="78" spans="1:12" ht="27.6">
      <c r="A78" s="1610"/>
      <c r="B78" s="1578"/>
      <c r="C78" s="1578"/>
      <c r="D78" s="1581"/>
      <c r="E78" s="1578"/>
      <c r="F78" s="1578"/>
      <c r="G78" s="1578"/>
      <c r="H78" s="1578"/>
      <c r="I78" s="654" t="s">
        <v>411</v>
      </c>
      <c r="J78" s="654"/>
      <c r="K78" s="164">
        <v>2015</v>
      </c>
      <c r="L78" s="1607"/>
    </row>
    <row r="79" spans="1:12" ht="41.4">
      <c r="A79" s="1610"/>
      <c r="B79" s="1578"/>
      <c r="C79" s="1578"/>
      <c r="D79" s="1581"/>
      <c r="E79" s="1578"/>
      <c r="F79" s="1578"/>
      <c r="G79" s="1578"/>
      <c r="H79" s="1578"/>
      <c r="I79" s="654" t="s">
        <v>412</v>
      </c>
      <c r="J79" s="654" t="s">
        <v>1097</v>
      </c>
      <c r="K79" s="164">
        <v>2008</v>
      </c>
      <c r="L79" s="1607"/>
    </row>
    <row r="80" spans="1:12" ht="41.4">
      <c r="A80" s="1610"/>
      <c r="B80" s="1578"/>
      <c r="C80" s="1578"/>
      <c r="D80" s="1581"/>
      <c r="E80" s="1578"/>
      <c r="F80" s="1578"/>
      <c r="G80" s="1578"/>
      <c r="H80" s="1578"/>
      <c r="I80" s="654" t="s">
        <v>413</v>
      </c>
      <c r="J80" s="654" t="s">
        <v>414</v>
      </c>
      <c r="K80" s="164">
        <v>2003</v>
      </c>
      <c r="L80" s="1607"/>
    </row>
    <row r="81" spans="1:12" ht="41.4">
      <c r="A81" s="1610"/>
      <c r="B81" s="1578"/>
      <c r="C81" s="1578"/>
      <c r="D81" s="1581"/>
      <c r="E81" s="1578"/>
      <c r="F81" s="1578"/>
      <c r="G81" s="1578"/>
      <c r="H81" s="1578"/>
      <c r="I81" s="654" t="s">
        <v>415</v>
      </c>
      <c r="J81" s="654" t="s">
        <v>1098</v>
      </c>
      <c r="K81" s="164">
        <v>2006</v>
      </c>
      <c r="L81" s="1607"/>
    </row>
    <row r="82" spans="1:12">
      <c r="A82" s="1610"/>
      <c r="B82" s="1578"/>
      <c r="C82" s="1578"/>
      <c r="D82" s="1581"/>
      <c r="E82" s="1578"/>
      <c r="F82" s="1578"/>
      <c r="G82" s="1578"/>
      <c r="H82" s="1578"/>
      <c r="I82" s="654" t="s">
        <v>416</v>
      </c>
      <c r="J82" s="654" t="s">
        <v>3372</v>
      </c>
      <c r="K82" s="164">
        <v>2006</v>
      </c>
      <c r="L82" s="1607"/>
    </row>
    <row r="83" spans="1:12">
      <c r="A83" s="1610"/>
      <c r="B83" s="1578"/>
      <c r="C83" s="1578"/>
      <c r="D83" s="1581"/>
      <c r="E83" s="1578"/>
      <c r="F83" s="1578"/>
      <c r="G83" s="1578"/>
      <c r="H83" s="1578"/>
      <c r="I83" s="656" t="s">
        <v>3290</v>
      </c>
      <c r="J83" s="656" t="s">
        <v>3373</v>
      </c>
      <c r="K83" s="164">
        <v>2016</v>
      </c>
      <c r="L83" s="1607"/>
    </row>
    <row r="84" spans="1:12">
      <c r="A84" s="1610"/>
      <c r="B84" s="1578"/>
      <c r="C84" s="1578"/>
      <c r="D84" s="1581"/>
      <c r="E84" s="1578"/>
      <c r="F84" s="1578"/>
      <c r="G84" s="1578"/>
      <c r="H84" s="1578"/>
      <c r="I84" s="656" t="s">
        <v>3290</v>
      </c>
      <c r="J84" s="656" t="s">
        <v>3291</v>
      </c>
      <c r="K84" s="164">
        <v>2016</v>
      </c>
      <c r="L84" s="1607"/>
    </row>
    <row r="85" spans="1:12">
      <c r="A85" s="1610"/>
      <c r="B85" s="1578"/>
      <c r="C85" s="1578"/>
      <c r="D85" s="1581"/>
      <c r="E85" s="1578"/>
      <c r="F85" s="1578"/>
      <c r="G85" s="1578"/>
      <c r="H85" s="1578"/>
      <c r="I85" s="656" t="s">
        <v>3290</v>
      </c>
      <c r="J85" s="656" t="s">
        <v>3292</v>
      </c>
      <c r="K85" s="164">
        <v>2016</v>
      </c>
      <c r="L85" s="1607"/>
    </row>
    <row r="86" spans="1:12">
      <c r="A86" s="1610"/>
      <c r="B86" s="1578"/>
      <c r="C86" s="1578"/>
      <c r="D86" s="1581"/>
      <c r="E86" s="1578"/>
      <c r="F86" s="1578"/>
      <c r="G86" s="1578"/>
      <c r="H86" s="1578"/>
      <c r="I86" s="656" t="s">
        <v>3290</v>
      </c>
      <c r="J86" s="656" t="s">
        <v>3293</v>
      </c>
      <c r="K86" s="164">
        <v>2016</v>
      </c>
      <c r="L86" s="1607"/>
    </row>
    <row r="87" spans="1:12">
      <c r="A87" s="1610"/>
      <c r="B87" s="1578"/>
      <c r="C87" s="1578"/>
      <c r="D87" s="1581"/>
      <c r="E87" s="1578"/>
      <c r="F87" s="1578"/>
      <c r="G87" s="1578"/>
      <c r="H87" s="1578"/>
      <c r="I87" s="656" t="s">
        <v>3294</v>
      </c>
      <c r="J87" s="656" t="s">
        <v>3295</v>
      </c>
      <c r="K87" s="164">
        <v>2016</v>
      </c>
      <c r="L87" s="1607"/>
    </row>
    <row r="88" spans="1:12">
      <c r="A88" s="1610"/>
      <c r="B88" s="1578"/>
      <c r="C88" s="1578"/>
      <c r="D88" s="1581"/>
      <c r="E88" s="1578"/>
      <c r="F88" s="1578"/>
      <c r="G88" s="1578"/>
      <c r="H88" s="1578"/>
      <c r="I88" s="656" t="s">
        <v>3296</v>
      </c>
      <c r="J88" s="656" t="s">
        <v>3297</v>
      </c>
      <c r="K88" s="164">
        <v>2016</v>
      </c>
      <c r="L88" s="1607"/>
    </row>
    <row r="89" spans="1:12">
      <c r="A89" s="1610"/>
      <c r="B89" s="1578"/>
      <c r="C89" s="1578"/>
      <c r="D89" s="1581"/>
      <c r="E89" s="1578"/>
      <c r="F89" s="1578"/>
      <c r="G89" s="1578"/>
      <c r="H89" s="1578"/>
      <c r="I89" s="656" t="s">
        <v>3299</v>
      </c>
      <c r="J89" s="656" t="s">
        <v>3370</v>
      </c>
      <c r="K89" s="164">
        <v>2016</v>
      </c>
      <c r="L89" s="1607"/>
    </row>
    <row r="90" spans="1:12">
      <c r="A90" s="1610"/>
      <c r="B90" s="1578"/>
      <c r="C90" s="1578"/>
      <c r="D90" s="1581"/>
      <c r="E90" s="1578"/>
      <c r="F90" s="1578"/>
      <c r="G90" s="1578"/>
      <c r="H90" s="1578"/>
      <c r="I90" s="656" t="s">
        <v>1099</v>
      </c>
      <c r="J90" s="656" t="s">
        <v>1100</v>
      </c>
      <c r="K90" s="164">
        <v>2017</v>
      </c>
      <c r="L90" s="1607"/>
    </row>
    <row r="91" spans="1:12">
      <c r="A91" s="1610"/>
      <c r="B91" s="1578"/>
      <c r="C91" s="1578"/>
      <c r="D91" s="1581"/>
      <c r="E91" s="1578"/>
      <c r="F91" s="1578"/>
      <c r="G91" s="1578"/>
      <c r="H91" s="1578"/>
      <c r="I91" s="656" t="s">
        <v>3374</v>
      </c>
      <c r="J91" s="656" t="s">
        <v>1101</v>
      </c>
      <c r="K91" s="164">
        <v>2017</v>
      </c>
      <c r="L91" s="1607"/>
    </row>
    <row r="92" spans="1:12">
      <c r="A92" s="1610"/>
      <c r="B92" s="1578"/>
      <c r="C92" s="1578"/>
      <c r="D92" s="1581"/>
      <c r="E92" s="1578"/>
      <c r="F92" s="1578"/>
      <c r="G92" s="1578"/>
      <c r="H92" s="1578"/>
      <c r="I92" s="656" t="s">
        <v>1102</v>
      </c>
      <c r="J92" s="656" t="s">
        <v>1103</v>
      </c>
      <c r="K92" s="164">
        <v>2017</v>
      </c>
      <c r="L92" s="1607"/>
    </row>
    <row r="93" spans="1:12">
      <c r="A93" s="1610"/>
      <c r="B93" s="1578"/>
      <c r="C93" s="1578"/>
      <c r="D93" s="1581"/>
      <c r="E93" s="1578"/>
      <c r="F93" s="1578"/>
      <c r="G93" s="1578"/>
      <c r="H93" s="1578"/>
      <c r="I93" s="656" t="s">
        <v>1104</v>
      </c>
      <c r="J93" s="656" t="s">
        <v>1105</v>
      </c>
      <c r="K93" s="164">
        <v>2017</v>
      </c>
      <c r="L93" s="1607"/>
    </row>
    <row r="94" spans="1:12">
      <c r="A94" s="1610"/>
      <c r="B94" s="1578"/>
      <c r="C94" s="1578"/>
      <c r="D94" s="1581"/>
      <c r="E94" s="1578"/>
      <c r="F94" s="1578"/>
      <c r="G94" s="1578"/>
      <c r="H94" s="1578"/>
      <c r="I94" s="656" t="s">
        <v>1106</v>
      </c>
      <c r="J94" s="656" t="s">
        <v>1107</v>
      </c>
      <c r="K94" s="164">
        <v>2017</v>
      </c>
      <c r="L94" s="1607"/>
    </row>
    <row r="95" spans="1:12" ht="41.4">
      <c r="A95" s="1610"/>
      <c r="B95" s="1578"/>
      <c r="C95" s="1578"/>
      <c r="D95" s="1581"/>
      <c r="E95" s="1578"/>
      <c r="F95" s="1578"/>
      <c r="G95" s="1578"/>
      <c r="H95" s="1578"/>
      <c r="I95" s="205" t="s">
        <v>3300</v>
      </c>
      <c r="J95" s="656" t="s">
        <v>3301</v>
      </c>
      <c r="K95" s="164">
        <v>2018</v>
      </c>
      <c r="L95" s="1607"/>
    </row>
    <row r="96" spans="1:12" ht="27.6">
      <c r="A96" s="1610"/>
      <c r="B96" s="1578"/>
      <c r="C96" s="1578"/>
      <c r="D96" s="1581"/>
      <c r="E96" s="1578"/>
      <c r="F96" s="1578"/>
      <c r="G96" s="1578"/>
      <c r="H96" s="1578"/>
      <c r="I96" s="660" t="s">
        <v>3302</v>
      </c>
      <c r="J96" s="660" t="s">
        <v>1960</v>
      </c>
      <c r="K96" s="164">
        <v>2018</v>
      </c>
      <c r="L96" s="1607"/>
    </row>
    <row r="97" spans="1:12">
      <c r="A97" s="1610"/>
      <c r="B97" s="1578"/>
      <c r="C97" s="1578"/>
      <c r="D97" s="1581"/>
      <c r="E97" s="1578"/>
      <c r="F97" s="1578"/>
      <c r="G97" s="1578"/>
      <c r="H97" s="1578"/>
      <c r="I97" s="661" t="s">
        <v>3375</v>
      </c>
      <c r="J97" s="661" t="s">
        <v>3376</v>
      </c>
      <c r="K97" s="164">
        <v>2018</v>
      </c>
      <c r="L97" s="1607"/>
    </row>
    <row r="98" spans="1:12">
      <c r="A98" s="1610"/>
      <c r="B98" s="1578"/>
      <c r="C98" s="1578"/>
      <c r="D98" s="1581"/>
      <c r="E98" s="1578"/>
      <c r="F98" s="1578"/>
      <c r="G98" s="1578"/>
      <c r="H98" s="1578"/>
      <c r="I98" s="661" t="s">
        <v>3375</v>
      </c>
      <c r="J98" s="661" t="s">
        <v>3377</v>
      </c>
      <c r="K98" s="164">
        <v>2018</v>
      </c>
      <c r="L98" s="1607"/>
    </row>
    <row r="99" spans="1:12">
      <c r="A99" s="1610"/>
      <c r="B99" s="1578"/>
      <c r="C99" s="1578"/>
      <c r="D99" s="1581"/>
      <c r="E99" s="1578"/>
      <c r="F99" s="1578"/>
      <c r="G99" s="1578"/>
      <c r="H99" s="1578"/>
      <c r="I99" s="661" t="s">
        <v>3375</v>
      </c>
      <c r="J99" s="661" t="s">
        <v>3378</v>
      </c>
      <c r="K99" s="164">
        <v>2018</v>
      </c>
      <c r="L99" s="1607"/>
    </row>
    <row r="100" spans="1:12">
      <c r="A100" s="1610"/>
      <c r="B100" s="1578"/>
      <c r="C100" s="1578"/>
      <c r="D100" s="1581"/>
      <c r="E100" s="1578"/>
      <c r="F100" s="1578"/>
      <c r="G100" s="1578"/>
      <c r="H100" s="1578"/>
      <c r="I100" s="661" t="s">
        <v>3379</v>
      </c>
      <c r="J100" s="661" t="s">
        <v>3380</v>
      </c>
      <c r="K100" s="164">
        <v>2018</v>
      </c>
      <c r="L100" s="1607"/>
    </row>
    <row r="101" spans="1:12" ht="409.6">
      <c r="A101" s="1610"/>
      <c r="B101" s="1578"/>
      <c r="C101" s="1578"/>
      <c r="D101" s="1581"/>
      <c r="E101" s="1578"/>
      <c r="F101" s="1578"/>
      <c r="G101" s="1578"/>
      <c r="H101" s="1578"/>
      <c r="I101" s="654" t="s">
        <v>4597</v>
      </c>
      <c r="J101" s="662"/>
      <c r="K101" s="663"/>
      <c r="L101" s="1607"/>
    </row>
    <row r="102" spans="1:12" ht="69">
      <c r="A102" s="1610"/>
      <c r="B102" s="1578"/>
      <c r="C102" s="1578"/>
      <c r="D102" s="1581"/>
      <c r="E102" s="1578"/>
      <c r="F102" s="1578"/>
      <c r="G102" s="1578"/>
      <c r="H102" s="1578"/>
      <c r="I102" s="657" t="s">
        <v>385</v>
      </c>
      <c r="J102" s="662"/>
      <c r="K102" s="662"/>
      <c r="L102" s="1607"/>
    </row>
    <row r="103" spans="1:12" ht="409.6">
      <c r="A103" s="1610"/>
      <c r="B103" s="1578"/>
      <c r="C103" s="1578"/>
      <c r="D103" s="1581"/>
      <c r="E103" s="1578"/>
      <c r="F103" s="1578"/>
      <c r="G103" s="1578"/>
      <c r="H103" s="1578"/>
      <c r="I103" s="654" t="s">
        <v>3381</v>
      </c>
      <c r="J103" s="662"/>
      <c r="K103" s="662"/>
      <c r="L103" s="1607"/>
    </row>
    <row r="104" spans="1:12" ht="69">
      <c r="A104" s="1610"/>
      <c r="B104" s="1579"/>
      <c r="C104" s="1579"/>
      <c r="D104" s="1582"/>
      <c r="E104" s="1579"/>
      <c r="F104" s="1579"/>
      <c r="G104" s="1579"/>
      <c r="H104" s="1579"/>
      <c r="I104" s="654" t="s">
        <v>418</v>
      </c>
      <c r="J104" s="654" t="s">
        <v>419</v>
      </c>
      <c r="K104" s="164">
        <v>2003</v>
      </c>
      <c r="L104" s="664"/>
    </row>
    <row r="105" spans="1:12" ht="55.2">
      <c r="A105" s="1611"/>
      <c r="B105" s="1577" t="s">
        <v>348</v>
      </c>
      <c r="C105" s="1577">
        <v>3</v>
      </c>
      <c r="D105" s="1580" t="s">
        <v>417</v>
      </c>
      <c r="E105" s="1577" t="s">
        <v>923</v>
      </c>
      <c r="F105" s="1577">
        <v>12</v>
      </c>
      <c r="G105" s="1577">
        <v>2.9</v>
      </c>
      <c r="H105" s="1577">
        <v>1.4</v>
      </c>
      <c r="I105" s="654" t="s">
        <v>420</v>
      </c>
      <c r="J105" s="654" t="s">
        <v>421</v>
      </c>
      <c r="K105" s="164">
        <v>2003</v>
      </c>
      <c r="L105" s="1606" t="s">
        <v>3382</v>
      </c>
    </row>
    <row r="106" spans="1:12" ht="13.95" customHeight="1">
      <c r="A106" s="1609" t="s">
        <v>348</v>
      </c>
      <c r="B106" s="1578"/>
      <c r="C106" s="1578"/>
      <c r="D106" s="1581"/>
      <c r="E106" s="1578"/>
      <c r="F106" s="1578"/>
      <c r="G106" s="1578"/>
      <c r="H106" s="1578"/>
      <c r="I106" s="654" t="s">
        <v>422</v>
      </c>
      <c r="J106" s="654" t="s">
        <v>1108</v>
      </c>
      <c r="K106" s="164">
        <v>2004</v>
      </c>
      <c r="L106" s="1607"/>
    </row>
    <row r="107" spans="1:12" ht="55.2">
      <c r="A107" s="1610"/>
      <c r="B107" s="1578"/>
      <c r="C107" s="1578"/>
      <c r="D107" s="1581"/>
      <c r="E107" s="1578"/>
      <c r="F107" s="1578"/>
      <c r="G107" s="1578"/>
      <c r="H107" s="1578"/>
      <c r="I107" s="654" t="s">
        <v>423</v>
      </c>
      <c r="J107" s="654" t="s">
        <v>424</v>
      </c>
      <c r="K107" s="164">
        <v>2003</v>
      </c>
      <c r="L107" s="1607"/>
    </row>
    <row r="108" spans="1:12" ht="41.4">
      <c r="A108" s="1610"/>
      <c r="B108" s="1578"/>
      <c r="C108" s="1578"/>
      <c r="D108" s="1581"/>
      <c r="E108" s="1578"/>
      <c r="F108" s="1578"/>
      <c r="G108" s="1578"/>
      <c r="H108" s="1578"/>
      <c r="I108" s="654" t="s">
        <v>425</v>
      </c>
      <c r="J108" s="654" t="s">
        <v>426</v>
      </c>
      <c r="K108" s="164">
        <v>2003</v>
      </c>
      <c r="L108" s="1607"/>
    </row>
    <row r="109" spans="1:12" ht="41.4" customHeight="1">
      <c r="A109" s="1610"/>
      <c r="B109" s="1578"/>
      <c r="C109" s="1578"/>
      <c r="D109" s="1581"/>
      <c r="E109" s="1578"/>
      <c r="F109" s="1578"/>
      <c r="G109" s="1578"/>
      <c r="H109" s="1578"/>
      <c r="I109" s="654" t="s">
        <v>427</v>
      </c>
      <c r="J109" s="654" t="s">
        <v>1109</v>
      </c>
      <c r="K109" s="164">
        <v>2005</v>
      </c>
      <c r="L109" s="1607"/>
    </row>
    <row r="110" spans="1:12" ht="69">
      <c r="A110" s="1610"/>
      <c r="B110" s="1578"/>
      <c r="C110" s="1578"/>
      <c r="D110" s="1581"/>
      <c r="E110" s="1578"/>
      <c r="F110" s="1578"/>
      <c r="G110" s="1578"/>
      <c r="H110" s="1578"/>
      <c r="I110" s="654" t="s">
        <v>428</v>
      </c>
      <c r="J110" s="654" t="s">
        <v>1110</v>
      </c>
      <c r="K110" s="164">
        <v>2006</v>
      </c>
      <c r="L110" s="1607"/>
    </row>
    <row r="111" spans="1:12" ht="69">
      <c r="A111" s="1610"/>
      <c r="B111" s="1578"/>
      <c r="C111" s="1578"/>
      <c r="D111" s="1581"/>
      <c r="E111" s="1578"/>
      <c r="F111" s="1578"/>
      <c r="G111" s="1578"/>
      <c r="H111" s="1578"/>
      <c r="I111" s="654" t="s">
        <v>429</v>
      </c>
      <c r="J111" s="654" t="s">
        <v>1111</v>
      </c>
      <c r="K111" s="164">
        <v>2004</v>
      </c>
      <c r="L111" s="1607"/>
    </row>
    <row r="112" spans="1:12" ht="69">
      <c r="A112" s="1610"/>
      <c r="B112" s="1578"/>
      <c r="C112" s="1578"/>
      <c r="D112" s="1581"/>
      <c r="E112" s="1578"/>
      <c r="F112" s="1578"/>
      <c r="G112" s="1578"/>
      <c r="H112" s="1578"/>
      <c r="I112" s="654" t="s">
        <v>430</v>
      </c>
      <c r="J112" s="654" t="s">
        <v>1112</v>
      </c>
      <c r="K112" s="164">
        <v>2004</v>
      </c>
      <c r="L112" s="1607"/>
    </row>
    <row r="113" spans="1:12" ht="55.2">
      <c r="A113" s="1610"/>
      <c r="B113" s="1578"/>
      <c r="C113" s="1578"/>
      <c r="D113" s="1581"/>
      <c r="E113" s="1578"/>
      <c r="F113" s="1578"/>
      <c r="G113" s="1578"/>
      <c r="H113" s="1578"/>
      <c r="I113" s="654" t="s">
        <v>431</v>
      </c>
      <c r="J113" s="654" t="s">
        <v>1113</v>
      </c>
      <c r="K113" s="164">
        <v>2006</v>
      </c>
      <c r="L113" s="1607"/>
    </row>
    <row r="114" spans="1:12" ht="27.6">
      <c r="A114" s="1610"/>
      <c r="B114" s="1578"/>
      <c r="C114" s="1578"/>
      <c r="D114" s="1581"/>
      <c r="E114" s="1578"/>
      <c r="F114" s="1578"/>
      <c r="G114" s="1578"/>
      <c r="H114" s="1578"/>
      <c r="I114" s="654" t="s">
        <v>432</v>
      </c>
      <c r="J114" s="654" t="s">
        <v>1114</v>
      </c>
      <c r="K114" s="164">
        <v>2005</v>
      </c>
      <c r="L114" s="1607"/>
    </row>
    <row r="115" spans="1:12" ht="69">
      <c r="A115" s="1610"/>
      <c r="B115" s="1578"/>
      <c r="C115" s="1578"/>
      <c r="D115" s="1581"/>
      <c r="E115" s="1578"/>
      <c r="F115" s="1578"/>
      <c r="G115" s="1578"/>
      <c r="H115" s="1578"/>
      <c r="I115" s="654" t="s">
        <v>433</v>
      </c>
      <c r="J115" s="654" t="s">
        <v>434</v>
      </c>
      <c r="K115" s="164">
        <v>2003</v>
      </c>
      <c r="L115" s="1607"/>
    </row>
    <row r="116" spans="1:12" ht="55.2">
      <c r="A116" s="1610"/>
      <c r="B116" s="1578"/>
      <c r="C116" s="1578"/>
      <c r="D116" s="1581"/>
      <c r="E116" s="1578"/>
      <c r="F116" s="1578"/>
      <c r="G116" s="1578"/>
      <c r="H116" s="1578"/>
      <c r="I116" s="654" t="s">
        <v>435</v>
      </c>
      <c r="J116" s="654" t="s">
        <v>436</v>
      </c>
      <c r="K116" s="164">
        <v>2003</v>
      </c>
      <c r="L116" s="1607"/>
    </row>
    <row r="117" spans="1:12" ht="41.4">
      <c r="A117" s="1610"/>
      <c r="B117" s="1578"/>
      <c r="C117" s="1578"/>
      <c r="D117" s="1581"/>
      <c r="E117" s="1578"/>
      <c r="F117" s="1578"/>
      <c r="G117" s="1578"/>
      <c r="H117" s="1578"/>
      <c r="I117" s="654" t="s">
        <v>437</v>
      </c>
      <c r="J117" s="654" t="s">
        <v>438</v>
      </c>
      <c r="K117" s="164">
        <v>2003</v>
      </c>
      <c r="L117" s="1607"/>
    </row>
    <row r="118" spans="1:12" ht="41.4">
      <c r="A118" s="1610"/>
      <c r="B118" s="1578"/>
      <c r="C118" s="1578"/>
      <c r="D118" s="1581"/>
      <c r="E118" s="1578"/>
      <c r="F118" s="1578"/>
      <c r="G118" s="1578"/>
      <c r="H118" s="1578"/>
      <c r="I118" s="654" t="s">
        <v>439</v>
      </c>
      <c r="J118" s="654" t="s">
        <v>1115</v>
      </c>
      <c r="K118" s="164">
        <v>2004</v>
      </c>
      <c r="L118" s="1607"/>
    </row>
    <row r="119" spans="1:12" ht="55.2">
      <c r="A119" s="1610"/>
      <c r="B119" s="1578"/>
      <c r="C119" s="1578"/>
      <c r="D119" s="1581"/>
      <c r="E119" s="1578"/>
      <c r="F119" s="1578"/>
      <c r="G119" s="1578"/>
      <c r="H119" s="1578"/>
      <c r="I119" s="654" t="s">
        <v>440</v>
      </c>
      <c r="J119" s="654" t="s">
        <v>1116</v>
      </c>
      <c r="K119" s="164">
        <v>2004</v>
      </c>
      <c r="L119" s="1607"/>
    </row>
    <row r="120" spans="1:12" ht="55.2">
      <c r="A120" s="1610"/>
      <c r="B120" s="1578"/>
      <c r="C120" s="1578"/>
      <c r="D120" s="1581"/>
      <c r="E120" s="1578"/>
      <c r="F120" s="1578"/>
      <c r="G120" s="1578"/>
      <c r="H120" s="1578"/>
      <c r="I120" s="654" t="s">
        <v>441</v>
      </c>
      <c r="J120" s="654" t="s">
        <v>1117</v>
      </c>
      <c r="K120" s="164">
        <v>2005</v>
      </c>
      <c r="L120" s="1607"/>
    </row>
    <row r="121" spans="1:12" ht="41.4">
      <c r="A121" s="1610"/>
      <c r="B121" s="1578"/>
      <c r="C121" s="1578"/>
      <c r="D121" s="1581"/>
      <c r="E121" s="1578"/>
      <c r="F121" s="1578"/>
      <c r="G121" s="1578"/>
      <c r="H121" s="1578"/>
      <c r="I121" s="654" t="s">
        <v>442</v>
      </c>
      <c r="J121" s="654" t="s">
        <v>1118</v>
      </c>
      <c r="K121" s="164">
        <v>2012</v>
      </c>
      <c r="L121" s="1607"/>
    </row>
    <row r="122" spans="1:12" ht="41.4">
      <c r="A122" s="1610"/>
      <c r="B122" s="1578"/>
      <c r="C122" s="1578"/>
      <c r="D122" s="1581"/>
      <c r="E122" s="1578"/>
      <c r="F122" s="1578"/>
      <c r="G122" s="1578"/>
      <c r="H122" s="1578"/>
      <c r="I122" s="654" t="s">
        <v>443</v>
      </c>
      <c r="J122" s="654" t="s">
        <v>1119</v>
      </c>
      <c r="K122" s="164">
        <v>2012</v>
      </c>
      <c r="L122" s="1607"/>
    </row>
    <row r="123" spans="1:12" ht="69">
      <c r="A123" s="1610"/>
      <c r="B123" s="1578"/>
      <c r="C123" s="1578"/>
      <c r="D123" s="1581"/>
      <c r="E123" s="1578"/>
      <c r="F123" s="1578"/>
      <c r="G123" s="1578"/>
      <c r="H123" s="1578"/>
      <c r="I123" s="654" t="s">
        <v>444</v>
      </c>
      <c r="J123" s="654" t="s">
        <v>1120</v>
      </c>
      <c r="K123" s="164">
        <v>2008</v>
      </c>
      <c r="L123" s="1607"/>
    </row>
    <row r="124" spans="1:12" ht="13.8" customHeight="1">
      <c r="A124" s="1610"/>
      <c r="B124" s="1578"/>
      <c r="C124" s="1578"/>
      <c r="D124" s="1581"/>
      <c r="E124" s="1578"/>
      <c r="F124" s="1578"/>
      <c r="G124" s="1578"/>
      <c r="H124" s="1578"/>
      <c r="I124" s="654" t="s">
        <v>445</v>
      </c>
      <c r="J124" s="654" t="s">
        <v>1121</v>
      </c>
      <c r="K124" s="164">
        <v>2008</v>
      </c>
      <c r="L124" s="1607"/>
    </row>
    <row r="125" spans="1:12" ht="55.2">
      <c r="A125" s="1610"/>
      <c r="B125" s="1578"/>
      <c r="C125" s="1578"/>
      <c r="D125" s="1581"/>
      <c r="E125" s="1578"/>
      <c r="F125" s="1578"/>
      <c r="G125" s="1578"/>
      <c r="H125" s="1578"/>
      <c r="I125" s="654" t="s">
        <v>446</v>
      </c>
      <c r="J125" s="654" t="s">
        <v>1122</v>
      </c>
      <c r="K125" s="164">
        <v>2008</v>
      </c>
      <c r="L125" s="1607"/>
    </row>
    <row r="126" spans="1:12" ht="41.4">
      <c r="A126" s="1610"/>
      <c r="B126" s="1578"/>
      <c r="C126" s="1578"/>
      <c r="D126" s="1581"/>
      <c r="E126" s="1578"/>
      <c r="F126" s="1578"/>
      <c r="G126" s="1578"/>
      <c r="H126" s="1578"/>
      <c r="I126" s="654" t="s">
        <v>447</v>
      </c>
      <c r="J126" s="654" t="s">
        <v>1123</v>
      </c>
      <c r="K126" s="164">
        <v>2008</v>
      </c>
      <c r="L126" s="1607"/>
    </row>
    <row r="127" spans="1:12" ht="41.4">
      <c r="A127" s="1610"/>
      <c r="B127" s="1578"/>
      <c r="C127" s="1578"/>
      <c r="D127" s="1581"/>
      <c r="E127" s="1578"/>
      <c r="F127" s="1578"/>
      <c r="G127" s="1578"/>
      <c r="H127" s="1578"/>
      <c r="I127" s="654" t="s">
        <v>448</v>
      </c>
      <c r="J127" s="654" t="s">
        <v>1124</v>
      </c>
      <c r="K127" s="164">
        <v>2008</v>
      </c>
      <c r="L127" s="1607"/>
    </row>
    <row r="128" spans="1:12" ht="96.6">
      <c r="A128" s="1610"/>
      <c r="B128" s="1578"/>
      <c r="C128" s="1578"/>
      <c r="D128" s="1581"/>
      <c r="E128" s="1578"/>
      <c r="F128" s="1578"/>
      <c r="G128" s="1578"/>
      <c r="H128" s="1578"/>
      <c r="I128" s="654" t="s">
        <v>449</v>
      </c>
      <c r="J128" s="654" t="s">
        <v>1125</v>
      </c>
      <c r="K128" s="164">
        <v>2006</v>
      </c>
      <c r="L128" s="1607"/>
    </row>
    <row r="129" spans="1:12" ht="27.6">
      <c r="A129" s="1610"/>
      <c r="B129" s="1578"/>
      <c r="C129" s="1578"/>
      <c r="D129" s="1581"/>
      <c r="E129" s="1578"/>
      <c r="F129" s="1578"/>
      <c r="G129" s="1578"/>
      <c r="H129" s="1578"/>
      <c r="I129" s="654" t="s">
        <v>450</v>
      </c>
      <c r="J129" s="654" t="s">
        <v>1126</v>
      </c>
      <c r="K129" s="164">
        <v>2011</v>
      </c>
      <c r="L129" s="1607"/>
    </row>
    <row r="130" spans="1:12" ht="41.4">
      <c r="A130" s="1610"/>
      <c r="B130" s="1578"/>
      <c r="C130" s="1578"/>
      <c r="D130" s="1581"/>
      <c r="E130" s="1578"/>
      <c r="F130" s="1578"/>
      <c r="G130" s="1578"/>
      <c r="H130" s="1578"/>
      <c r="I130" s="654" t="s">
        <v>451</v>
      </c>
      <c r="J130" s="654" t="s">
        <v>452</v>
      </c>
      <c r="K130" s="164">
        <v>2003</v>
      </c>
      <c r="L130" s="1607"/>
    </row>
    <row r="131" spans="1:12" ht="41.4">
      <c r="A131" s="1610"/>
      <c r="B131" s="1578"/>
      <c r="C131" s="1578"/>
      <c r="D131" s="1581"/>
      <c r="E131" s="1578"/>
      <c r="F131" s="1578"/>
      <c r="G131" s="1578"/>
      <c r="H131" s="1578"/>
      <c r="I131" s="654" t="s">
        <v>413</v>
      </c>
      <c r="J131" s="654" t="s">
        <v>414</v>
      </c>
      <c r="K131" s="164">
        <v>2003</v>
      </c>
      <c r="L131" s="1607"/>
    </row>
    <row r="132" spans="1:12" ht="55.2">
      <c r="A132" s="1610"/>
      <c r="B132" s="1578"/>
      <c r="C132" s="1578"/>
      <c r="D132" s="1581"/>
      <c r="E132" s="1578"/>
      <c r="F132" s="1578"/>
      <c r="G132" s="1578"/>
      <c r="H132" s="1578"/>
      <c r="I132" s="654" t="s">
        <v>453</v>
      </c>
      <c r="J132" s="654" t="s">
        <v>1127</v>
      </c>
      <c r="K132" s="164">
        <v>2006</v>
      </c>
      <c r="L132" s="1607"/>
    </row>
    <row r="133" spans="1:12" ht="41.4">
      <c r="A133" s="1610"/>
      <c r="B133" s="1578"/>
      <c r="C133" s="1578"/>
      <c r="D133" s="1581"/>
      <c r="E133" s="1578"/>
      <c r="F133" s="1578"/>
      <c r="G133" s="1578"/>
      <c r="H133" s="1578"/>
      <c r="I133" s="654" t="s">
        <v>454</v>
      </c>
      <c r="J133" s="654" t="s">
        <v>1128</v>
      </c>
      <c r="K133" s="164">
        <v>2005</v>
      </c>
      <c r="L133" s="1607"/>
    </row>
    <row r="134" spans="1:12" ht="41.4">
      <c r="A134" s="1610"/>
      <c r="B134" s="1578"/>
      <c r="C134" s="1578"/>
      <c r="D134" s="1581"/>
      <c r="E134" s="1578"/>
      <c r="F134" s="1578"/>
      <c r="G134" s="1578"/>
      <c r="H134" s="1578"/>
      <c r="I134" s="654" t="s">
        <v>455</v>
      </c>
      <c r="J134" s="654" t="s">
        <v>456</v>
      </c>
      <c r="K134" s="164">
        <v>2003</v>
      </c>
      <c r="L134" s="1607"/>
    </row>
    <row r="135" spans="1:12" ht="55.2">
      <c r="A135" s="1610"/>
      <c r="B135" s="1578"/>
      <c r="C135" s="1578"/>
      <c r="D135" s="1581"/>
      <c r="E135" s="1578"/>
      <c r="F135" s="1578"/>
      <c r="G135" s="1578"/>
      <c r="H135" s="1578"/>
      <c r="I135" s="654" t="s">
        <v>457</v>
      </c>
      <c r="J135" s="654" t="s">
        <v>1129</v>
      </c>
      <c r="K135" s="164">
        <v>2005</v>
      </c>
      <c r="L135" s="1607"/>
    </row>
    <row r="136" spans="1:12" ht="41.4">
      <c r="A136" s="1610"/>
      <c r="B136" s="1578"/>
      <c r="C136" s="1578"/>
      <c r="D136" s="1581"/>
      <c r="E136" s="1578"/>
      <c r="F136" s="1578"/>
      <c r="G136" s="1578"/>
      <c r="H136" s="1578"/>
      <c r="I136" s="654" t="s">
        <v>458</v>
      </c>
      <c r="J136" s="654" t="s">
        <v>1130</v>
      </c>
      <c r="K136" s="164">
        <v>2008</v>
      </c>
      <c r="L136" s="1607"/>
    </row>
    <row r="137" spans="1:12" ht="41.4">
      <c r="A137" s="1610"/>
      <c r="B137" s="1578"/>
      <c r="C137" s="1578"/>
      <c r="D137" s="1581"/>
      <c r="E137" s="1578"/>
      <c r="F137" s="1578"/>
      <c r="G137" s="1578"/>
      <c r="H137" s="1578"/>
      <c r="I137" s="654" t="s">
        <v>924</v>
      </c>
      <c r="J137" s="654"/>
      <c r="K137" s="164">
        <v>2015</v>
      </c>
      <c r="L137" s="1607"/>
    </row>
    <row r="138" spans="1:12" ht="41.4">
      <c r="A138" s="1610"/>
      <c r="B138" s="1578"/>
      <c r="C138" s="1578"/>
      <c r="D138" s="1581"/>
      <c r="E138" s="1578"/>
      <c r="F138" s="1578"/>
      <c r="G138" s="1578"/>
      <c r="H138" s="1578"/>
      <c r="I138" s="654" t="s">
        <v>459</v>
      </c>
      <c r="J138" s="654" t="s">
        <v>460</v>
      </c>
      <c r="K138" s="164">
        <v>2013</v>
      </c>
      <c r="L138" s="1607"/>
    </row>
    <row r="139" spans="1:12" ht="27.6">
      <c r="A139" s="1610"/>
      <c r="B139" s="1578"/>
      <c r="C139" s="1578"/>
      <c r="D139" s="1581"/>
      <c r="E139" s="1578"/>
      <c r="F139" s="1578"/>
      <c r="G139" s="1578"/>
      <c r="H139" s="1578"/>
      <c r="I139" s="654" t="s">
        <v>384</v>
      </c>
      <c r="J139" s="654" t="s">
        <v>1131</v>
      </c>
      <c r="K139" s="164">
        <v>2006</v>
      </c>
      <c r="L139" s="1607"/>
    </row>
    <row r="140" spans="1:12" ht="27.6">
      <c r="A140" s="1610"/>
      <c r="B140" s="1578"/>
      <c r="C140" s="1578"/>
      <c r="D140" s="1581"/>
      <c r="E140" s="1578"/>
      <c r="F140" s="1578"/>
      <c r="G140" s="1578"/>
      <c r="H140" s="1578"/>
      <c r="I140" s="654" t="s">
        <v>461</v>
      </c>
      <c r="J140" s="654" t="s">
        <v>1132</v>
      </c>
      <c r="K140" s="164">
        <v>2009</v>
      </c>
      <c r="L140" s="1607"/>
    </row>
    <row r="141" spans="1:12" ht="27.6" customHeight="1">
      <c r="A141" s="1610"/>
      <c r="B141" s="1578"/>
      <c r="C141" s="1578"/>
      <c r="D141" s="1581"/>
      <c r="E141" s="1578"/>
      <c r="F141" s="1578"/>
      <c r="G141" s="1578"/>
      <c r="H141" s="1578"/>
      <c r="I141" s="654" t="s">
        <v>3298</v>
      </c>
      <c r="J141" s="164" t="s">
        <v>3383</v>
      </c>
      <c r="K141" s="164">
        <v>2016</v>
      </c>
      <c r="L141" s="1607"/>
    </row>
    <row r="142" spans="1:12" ht="41.4">
      <c r="A142" s="1610"/>
      <c r="B142" s="1578"/>
      <c r="C142" s="1578"/>
      <c r="D142" s="1581"/>
      <c r="E142" s="1578"/>
      <c r="F142" s="1578"/>
      <c r="G142" s="1578"/>
      <c r="H142" s="1578"/>
      <c r="I142" s="654" t="s">
        <v>3303</v>
      </c>
      <c r="J142" s="164" t="s">
        <v>3384</v>
      </c>
      <c r="K142" s="164">
        <v>2016</v>
      </c>
      <c r="L142" s="1607"/>
    </row>
    <row r="143" spans="1:12" ht="41.4">
      <c r="A143" s="1610"/>
      <c r="B143" s="1578"/>
      <c r="C143" s="1578"/>
      <c r="D143" s="1581"/>
      <c r="E143" s="1578"/>
      <c r="F143" s="1578"/>
      <c r="G143" s="1578"/>
      <c r="H143" s="1578"/>
      <c r="I143" s="654" t="s">
        <v>3385</v>
      </c>
      <c r="J143" s="164" t="s">
        <v>3304</v>
      </c>
      <c r="K143" s="164">
        <v>2016</v>
      </c>
      <c r="L143" s="1607"/>
    </row>
    <row r="144" spans="1:12" ht="41.4">
      <c r="A144" s="1610"/>
      <c r="B144" s="1578"/>
      <c r="C144" s="1578"/>
      <c r="D144" s="1581"/>
      <c r="E144" s="1578"/>
      <c r="F144" s="1578"/>
      <c r="G144" s="1578"/>
      <c r="H144" s="1578"/>
      <c r="I144" s="655" t="s">
        <v>1133</v>
      </c>
      <c r="J144" s="665" t="s">
        <v>3386</v>
      </c>
      <c r="K144" s="164">
        <v>2017</v>
      </c>
      <c r="L144" s="1607"/>
    </row>
    <row r="145" spans="1:12" ht="41.4">
      <c r="A145" s="1610"/>
      <c r="B145" s="1578"/>
      <c r="C145" s="1578"/>
      <c r="D145" s="1581"/>
      <c r="E145" s="1578"/>
      <c r="F145" s="1578"/>
      <c r="G145" s="1578"/>
      <c r="H145" s="1578"/>
      <c r="I145" s="655" t="s">
        <v>3387</v>
      </c>
      <c r="J145" s="665" t="s">
        <v>3388</v>
      </c>
      <c r="K145" s="164">
        <v>2017</v>
      </c>
      <c r="L145" s="1607"/>
    </row>
    <row r="146" spans="1:12" ht="55.2">
      <c r="A146" s="1610"/>
      <c r="B146" s="1578"/>
      <c r="C146" s="1578"/>
      <c r="D146" s="1581"/>
      <c r="E146" s="1578"/>
      <c r="F146" s="1578"/>
      <c r="G146" s="1578"/>
      <c r="H146" s="1578"/>
      <c r="I146" s="655" t="s">
        <v>3389</v>
      </c>
      <c r="J146" s="665" t="s">
        <v>3390</v>
      </c>
      <c r="K146" s="164">
        <v>2017</v>
      </c>
      <c r="L146" s="1607"/>
    </row>
    <row r="147" spans="1:12" ht="27.6">
      <c r="A147" s="1610"/>
      <c r="B147" s="1578"/>
      <c r="C147" s="1578"/>
      <c r="D147" s="1581"/>
      <c r="E147" s="1578"/>
      <c r="F147" s="1578"/>
      <c r="G147" s="1578"/>
      <c r="H147" s="1578"/>
      <c r="I147" s="655" t="s">
        <v>1134</v>
      </c>
      <c r="J147" s="665" t="s">
        <v>1135</v>
      </c>
      <c r="K147" s="164">
        <v>2017</v>
      </c>
      <c r="L147" s="1607"/>
    </row>
    <row r="148" spans="1:12">
      <c r="A148" s="1610"/>
      <c r="B148" s="1578"/>
      <c r="C148" s="1578"/>
      <c r="D148" s="1581"/>
      <c r="E148" s="1578"/>
      <c r="F148" s="1578"/>
      <c r="G148" s="1578"/>
      <c r="H148" s="1578"/>
      <c r="I148" s="656" t="s">
        <v>3391</v>
      </c>
      <c r="J148" s="666" t="s">
        <v>3392</v>
      </c>
      <c r="K148" s="164">
        <v>2017</v>
      </c>
      <c r="L148" s="1607"/>
    </row>
    <row r="149" spans="1:12">
      <c r="A149" s="1610"/>
      <c r="B149" s="1578"/>
      <c r="C149" s="1578"/>
      <c r="D149" s="1581"/>
      <c r="E149" s="1578"/>
      <c r="F149" s="1578"/>
      <c r="G149" s="1578"/>
      <c r="H149" s="1578"/>
      <c r="I149" s="656" t="s">
        <v>3391</v>
      </c>
      <c r="J149" s="666" t="s">
        <v>3393</v>
      </c>
      <c r="K149" s="164">
        <v>2017</v>
      </c>
      <c r="L149" s="1607"/>
    </row>
    <row r="150" spans="1:12">
      <c r="A150" s="1610"/>
      <c r="B150" s="1578"/>
      <c r="C150" s="1578"/>
      <c r="D150" s="1581"/>
      <c r="E150" s="1578"/>
      <c r="F150" s="1578"/>
      <c r="G150" s="1578"/>
      <c r="H150" s="1578"/>
      <c r="I150" s="656" t="s">
        <v>3394</v>
      </c>
      <c r="J150" s="666" t="s">
        <v>3395</v>
      </c>
      <c r="K150" s="164">
        <v>2017</v>
      </c>
      <c r="L150" s="1607"/>
    </row>
    <row r="151" spans="1:12" ht="41.4">
      <c r="A151" s="1610"/>
      <c r="B151" s="1578"/>
      <c r="C151" s="1578"/>
      <c r="D151" s="1581"/>
      <c r="E151" s="1578"/>
      <c r="F151" s="1578"/>
      <c r="G151" s="1578"/>
      <c r="H151" s="1578"/>
      <c r="I151" s="655" t="s">
        <v>1144</v>
      </c>
      <c r="J151" s="665" t="s">
        <v>1961</v>
      </c>
      <c r="K151" s="164">
        <v>2018</v>
      </c>
      <c r="L151" s="1607"/>
    </row>
    <row r="152" spans="1:12" ht="55.2">
      <c r="A152" s="1610"/>
      <c r="B152" s="1578"/>
      <c r="C152" s="1578"/>
      <c r="D152" s="1581"/>
      <c r="E152" s="1578"/>
      <c r="F152" s="1578"/>
      <c r="G152" s="1578"/>
      <c r="H152" s="1578"/>
      <c r="I152" s="205" t="s">
        <v>3305</v>
      </c>
      <c r="J152" s="665" t="s">
        <v>3306</v>
      </c>
      <c r="K152" s="164">
        <v>2018</v>
      </c>
      <c r="L152" s="1607"/>
    </row>
    <row r="153" spans="1:12" ht="55.2">
      <c r="A153" s="1610"/>
      <c r="B153" s="1578"/>
      <c r="C153" s="1578"/>
      <c r="D153" s="1581"/>
      <c r="E153" s="1578"/>
      <c r="F153" s="1578"/>
      <c r="G153" s="1578"/>
      <c r="H153" s="1578"/>
      <c r="I153" s="655" t="s">
        <v>3396</v>
      </c>
      <c r="J153" s="665" t="s">
        <v>1959</v>
      </c>
      <c r="K153" s="164">
        <v>2018</v>
      </c>
      <c r="L153" s="1607"/>
    </row>
    <row r="154" spans="1:12">
      <c r="A154" s="1610"/>
      <c r="B154" s="1578"/>
      <c r="C154" s="1578"/>
      <c r="D154" s="1581"/>
      <c r="E154" s="1578"/>
      <c r="F154" s="1578"/>
      <c r="G154" s="1578"/>
      <c r="H154" s="1578"/>
      <c r="I154" s="656" t="s">
        <v>3397</v>
      </c>
      <c r="J154" s="656" t="s">
        <v>3398</v>
      </c>
      <c r="K154" s="164">
        <v>2019</v>
      </c>
      <c r="L154" s="1607"/>
    </row>
    <row r="155" spans="1:12">
      <c r="A155" s="1610"/>
      <c r="B155" s="1578"/>
      <c r="C155" s="1578"/>
      <c r="D155" s="1581"/>
      <c r="E155" s="1578"/>
      <c r="F155" s="1578"/>
      <c r="G155" s="1578"/>
      <c r="H155" s="1578"/>
      <c r="I155" s="661" t="s">
        <v>3399</v>
      </c>
      <c r="J155" s="665" t="s">
        <v>3400</v>
      </c>
      <c r="K155" s="164">
        <v>2020</v>
      </c>
      <c r="L155" s="1607"/>
    </row>
    <row r="156" spans="1:12">
      <c r="A156" s="1610"/>
      <c r="B156" s="1578"/>
      <c r="C156" s="1578"/>
      <c r="D156" s="1581"/>
      <c r="E156" s="1578"/>
      <c r="F156" s="1578"/>
      <c r="G156" s="1578"/>
      <c r="H156" s="1578"/>
      <c r="I156" s="661" t="s">
        <v>3401</v>
      </c>
      <c r="J156" s="667" t="s">
        <v>3402</v>
      </c>
      <c r="K156" s="164">
        <v>2020</v>
      </c>
      <c r="L156" s="1607"/>
    </row>
    <row r="157" spans="1:12" ht="27.6">
      <c r="A157" s="1610"/>
      <c r="B157" s="1579"/>
      <c r="C157" s="1579"/>
      <c r="D157" s="1582"/>
      <c r="E157" s="1579"/>
      <c r="F157" s="1579"/>
      <c r="G157" s="1579"/>
      <c r="H157" s="1579"/>
      <c r="I157" s="654" t="s">
        <v>3307</v>
      </c>
      <c r="J157" s="654" t="s">
        <v>464</v>
      </c>
      <c r="K157" s="164">
        <v>2003</v>
      </c>
      <c r="L157" s="1608"/>
    </row>
    <row r="158" spans="1:12" ht="27.6" customHeight="1">
      <c r="A158" s="1611"/>
      <c r="B158" s="1577" t="s">
        <v>348</v>
      </c>
      <c r="C158" s="1577">
        <v>4</v>
      </c>
      <c r="D158" s="1580" t="s">
        <v>3403</v>
      </c>
      <c r="E158" s="1577" t="s">
        <v>462</v>
      </c>
      <c r="F158" s="1577">
        <v>6</v>
      </c>
      <c r="G158" s="1577">
        <v>4.93</v>
      </c>
      <c r="H158" s="1577" t="s">
        <v>463</v>
      </c>
      <c r="I158" s="654" t="s">
        <v>465</v>
      </c>
      <c r="J158" s="654" t="s">
        <v>466</v>
      </c>
      <c r="K158" s="164">
        <v>2003</v>
      </c>
      <c r="L158" s="1606" t="s">
        <v>3404</v>
      </c>
    </row>
    <row r="159" spans="1:12" ht="13.95" customHeight="1">
      <c r="A159" s="1609" t="s">
        <v>348</v>
      </c>
      <c r="B159" s="1578"/>
      <c r="C159" s="1578"/>
      <c r="D159" s="1581"/>
      <c r="E159" s="1578"/>
      <c r="F159" s="1578"/>
      <c r="G159" s="1578"/>
      <c r="H159" s="1578"/>
      <c r="I159" s="654" t="s">
        <v>467</v>
      </c>
      <c r="J159" s="654" t="s">
        <v>468</v>
      </c>
      <c r="K159" s="164">
        <v>2003</v>
      </c>
      <c r="L159" s="1607"/>
    </row>
    <row r="160" spans="1:12" ht="41.4">
      <c r="A160" s="1610"/>
      <c r="B160" s="1578"/>
      <c r="C160" s="1578"/>
      <c r="D160" s="1581"/>
      <c r="E160" s="1578"/>
      <c r="F160" s="1578"/>
      <c r="G160" s="1578"/>
      <c r="H160" s="1578"/>
      <c r="I160" s="654" t="s">
        <v>469</v>
      </c>
      <c r="J160" s="654" t="s">
        <v>470</v>
      </c>
      <c r="K160" s="164">
        <v>2003</v>
      </c>
      <c r="L160" s="1607"/>
    </row>
    <row r="161" spans="1:12" ht="41.4">
      <c r="A161" s="1610"/>
      <c r="B161" s="1578"/>
      <c r="C161" s="1578"/>
      <c r="D161" s="1581"/>
      <c r="E161" s="1578"/>
      <c r="F161" s="1578"/>
      <c r="G161" s="1578"/>
      <c r="H161" s="1578"/>
      <c r="I161" s="654" t="s">
        <v>471</v>
      </c>
      <c r="J161" s="654" t="s">
        <v>1136</v>
      </c>
      <c r="K161" s="164">
        <v>2008</v>
      </c>
      <c r="L161" s="1607"/>
    </row>
    <row r="162" spans="1:12" ht="41.4">
      <c r="A162" s="1610"/>
      <c r="B162" s="1578"/>
      <c r="C162" s="1578"/>
      <c r="D162" s="1581"/>
      <c r="E162" s="1578"/>
      <c r="F162" s="1578"/>
      <c r="G162" s="1578"/>
      <c r="H162" s="1578"/>
      <c r="I162" s="654" t="s">
        <v>472</v>
      </c>
      <c r="J162" s="654" t="s">
        <v>1137</v>
      </c>
      <c r="K162" s="164">
        <v>2007</v>
      </c>
      <c r="L162" s="1607"/>
    </row>
    <row r="163" spans="1:12" ht="27.6">
      <c r="A163" s="1610"/>
      <c r="B163" s="1578"/>
      <c r="C163" s="1578"/>
      <c r="D163" s="1581"/>
      <c r="E163" s="1578"/>
      <c r="F163" s="1578"/>
      <c r="G163" s="1578"/>
      <c r="H163" s="1578"/>
      <c r="I163" s="654" t="s">
        <v>473</v>
      </c>
      <c r="J163" s="654" t="s">
        <v>1138</v>
      </c>
      <c r="K163" s="164">
        <v>2005</v>
      </c>
      <c r="L163" s="1607"/>
    </row>
    <row r="164" spans="1:12" ht="55.2">
      <c r="A164" s="1610"/>
      <c r="B164" s="1578"/>
      <c r="C164" s="1578"/>
      <c r="D164" s="1581"/>
      <c r="E164" s="1578"/>
      <c r="F164" s="1578"/>
      <c r="G164" s="1578"/>
      <c r="H164" s="1578"/>
      <c r="I164" s="654" t="s">
        <v>474</v>
      </c>
      <c r="J164" s="654"/>
      <c r="K164" s="164"/>
      <c r="L164" s="1607"/>
    </row>
    <row r="165" spans="1:12">
      <c r="A165" s="1610"/>
      <c r="B165" s="1578"/>
      <c r="C165" s="1578"/>
      <c r="D165" s="1581"/>
      <c r="E165" s="1578"/>
      <c r="F165" s="1578"/>
      <c r="G165" s="1578"/>
      <c r="H165" s="1578"/>
      <c r="I165" s="94" t="s">
        <v>475</v>
      </c>
      <c r="J165" s="654" t="s">
        <v>1139</v>
      </c>
      <c r="K165" s="164">
        <v>2010</v>
      </c>
      <c r="L165" s="1607"/>
    </row>
    <row r="166" spans="1:12" ht="41.4">
      <c r="A166" s="1610"/>
      <c r="B166" s="1578"/>
      <c r="C166" s="1578"/>
      <c r="D166" s="1581"/>
      <c r="E166" s="1578"/>
      <c r="F166" s="1578"/>
      <c r="G166" s="1578"/>
      <c r="H166" s="1578"/>
      <c r="I166" s="655" t="s">
        <v>1140</v>
      </c>
      <c r="J166" s="655" t="s">
        <v>1141</v>
      </c>
      <c r="K166" s="164">
        <v>2016</v>
      </c>
      <c r="L166" s="1607"/>
    </row>
    <row r="167" spans="1:12" ht="41.4">
      <c r="A167" s="1610"/>
      <c r="B167" s="1578"/>
      <c r="C167" s="1578"/>
      <c r="D167" s="1581"/>
      <c r="E167" s="1578"/>
      <c r="F167" s="1578"/>
      <c r="G167" s="1578"/>
      <c r="H167" s="1578"/>
      <c r="I167" s="655" t="s">
        <v>1140</v>
      </c>
      <c r="J167" s="655" t="s">
        <v>1142</v>
      </c>
      <c r="K167" s="164">
        <v>2016</v>
      </c>
      <c r="L167" s="1607"/>
    </row>
    <row r="168" spans="1:12" ht="41.4">
      <c r="A168" s="1610"/>
      <c r="B168" s="1578"/>
      <c r="C168" s="1578"/>
      <c r="D168" s="1581"/>
      <c r="E168" s="1578"/>
      <c r="F168" s="1578"/>
      <c r="G168" s="1578"/>
      <c r="H168" s="1578"/>
      <c r="I168" s="655" t="s">
        <v>1140</v>
      </c>
      <c r="J168" s="655" t="s">
        <v>1143</v>
      </c>
      <c r="K168" s="164">
        <v>2016</v>
      </c>
      <c r="L168" s="1607"/>
    </row>
    <row r="169" spans="1:12" ht="41.4">
      <c r="A169" s="1610"/>
      <c r="B169" s="1578"/>
      <c r="C169" s="1578"/>
      <c r="D169" s="1581"/>
      <c r="E169" s="1578"/>
      <c r="F169" s="1578"/>
      <c r="G169" s="1578"/>
      <c r="H169" s="1578"/>
      <c r="I169" s="655" t="s">
        <v>1144</v>
      </c>
      <c r="J169" s="655" t="s">
        <v>1145</v>
      </c>
      <c r="K169" s="164">
        <v>2017</v>
      </c>
      <c r="L169" s="1607"/>
    </row>
    <row r="170" spans="1:12" ht="55.2">
      <c r="A170" s="1610"/>
      <c r="B170" s="1578"/>
      <c r="C170" s="1578"/>
      <c r="D170" s="1581"/>
      <c r="E170" s="1578"/>
      <c r="F170" s="1578"/>
      <c r="G170" s="1578"/>
      <c r="H170" s="1578"/>
      <c r="I170" s="655" t="s">
        <v>1146</v>
      </c>
      <c r="J170" s="655" t="s">
        <v>1147</v>
      </c>
      <c r="K170" s="164">
        <v>2017</v>
      </c>
      <c r="L170" s="1607"/>
    </row>
    <row r="171" spans="1:12">
      <c r="A171" s="1610"/>
      <c r="B171" s="1578"/>
      <c r="C171" s="1578"/>
      <c r="D171" s="1581"/>
      <c r="E171" s="1578"/>
      <c r="F171" s="1578"/>
      <c r="G171" s="1578"/>
      <c r="H171" s="1578"/>
      <c r="I171" s="656" t="s">
        <v>1148</v>
      </c>
      <c r="J171" s="656" t="s">
        <v>1149</v>
      </c>
      <c r="K171" s="164">
        <v>2017</v>
      </c>
      <c r="L171" s="1607"/>
    </row>
    <row r="172" spans="1:12" ht="331.2">
      <c r="A172" s="1610"/>
      <c r="B172" s="1578"/>
      <c r="C172" s="1578"/>
      <c r="D172" s="1581"/>
      <c r="E172" s="1578"/>
      <c r="F172" s="1578"/>
      <c r="G172" s="1578"/>
      <c r="H172" s="1578"/>
      <c r="I172" s="657" t="s">
        <v>4598</v>
      </c>
      <c r="J172" s="654"/>
      <c r="K172" s="164"/>
      <c r="L172" s="1607"/>
    </row>
    <row r="173" spans="1:12" ht="303.60000000000002" customHeight="1">
      <c r="A173" s="1610"/>
      <c r="B173" s="1578"/>
      <c r="C173" s="1578"/>
      <c r="D173" s="1581"/>
      <c r="E173" s="1578"/>
      <c r="F173" s="1578"/>
      <c r="G173" s="1578"/>
      <c r="H173" s="1578"/>
      <c r="I173" s="657" t="s">
        <v>4599</v>
      </c>
      <c r="J173" s="654"/>
      <c r="K173" s="164"/>
      <c r="L173" s="1607"/>
    </row>
    <row r="174" spans="1:12" ht="41.4">
      <c r="A174" s="1610"/>
      <c r="B174" s="1579"/>
      <c r="C174" s="1579"/>
      <c r="D174" s="1582"/>
      <c r="E174" s="1579"/>
      <c r="F174" s="1579"/>
      <c r="G174" s="1579"/>
      <c r="H174" s="1579"/>
      <c r="I174" s="654" t="s">
        <v>478</v>
      </c>
      <c r="J174" s="654" t="s">
        <v>479</v>
      </c>
      <c r="K174" s="164">
        <v>2005</v>
      </c>
      <c r="L174" s="1608"/>
    </row>
    <row r="175" spans="1:12" ht="41.4">
      <c r="A175" s="1611"/>
      <c r="B175" s="1577" t="s">
        <v>348</v>
      </c>
      <c r="C175" s="1577">
        <v>5</v>
      </c>
      <c r="D175" s="1580" t="s">
        <v>476</v>
      </c>
      <c r="E175" s="1577" t="s">
        <v>477</v>
      </c>
      <c r="F175" s="1577">
        <v>2</v>
      </c>
      <c r="G175" s="1577">
        <v>7.61</v>
      </c>
      <c r="H175" s="1577">
        <v>4</v>
      </c>
      <c r="I175" s="654" t="s">
        <v>3308</v>
      </c>
      <c r="J175" s="654" t="s">
        <v>3309</v>
      </c>
      <c r="K175" s="164">
        <v>2005</v>
      </c>
      <c r="L175" s="1605" t="s">
        <v>480</v>
      </c>
    </row>
    <row r="176" spans="1:12" ht="13.95" customHeight="1">
      <c r="A176" s="1609" t="s">
        <v>348</v>
      </c>
      <c r="B176" s="1578"/>
      <c r="C176" s="1578"/>
      <c r="D176" s="1581"/>
      <c r="E176" s="1578"/>
      <c r="F176" s="1578"/>
      <c r="G176" s="1578"/>
      <c r="H176" s="1578"/>
      <c r="I176" s="654" t="s">
        <v>3310</v>
      </c>
      <c r="J176" s="654" t="s">
        <v>3311</v>
      </c>
      <c r="K176" s="164">
        <v>2007</v>
      </c>
      <c r="L176" s="1605"/>
    </row>
    <row r="177" spans="1:12" ht="41.4">
      <c r="A177" s="1610"/>
      <c r="B177" s="1578"/>
      <c r="C177" s="1578"/>
      <c r="D177" s="1581"/>
      <c r="E177" s="1578"/>
      <c r="F177" s="1578"/>
      <c r="G177" s="1578"/>
      <c r="H177" s="1578"/>
      <c r="I177" s="654" t="s">
        <v>1150</v>
      </c>
      <c r="J177" s="654" t="s">
        <v>1151</v>
      </c>
      <c r="K177" s="164">
        <v>2013</v>
      </c>
      <c r="L177" s="1605"/>
    </row>
    <row r="178" spans="1:12" ht="41.4">
      <c r="A178" s="1610"/>
      <c r="B178" s="1578"/>
      <c r="C178" s="1578"/>
      <c r="D178" s="1581"/>
      <c r="E178" s="1578"/>
      <c r="F178" s="1578"/>
      <c r="G178" s="1578"/>
      <c r="H178" s="1578"/>
      <c r="I178" s="654" t="s">
        <v>1152</v>
      </c>
      <c r="J178" s="654" t="s">
        <v>1153</v>
      </c>
      <c r="K178" s="164">
        <v>2017</v>
      </c>
      <c r="L178" s="1605"/>
    </row>
    <row r="179" spans="1:12" ht="41.4">
      <c r="A179" s="1610"/>
      <c r="B179" s="1578"/>
      <c r="C179" s="1578"/>
      <c r="D179" s="1581"/>
      <c r="E179" s="1578"/>
      <c r="F179" s="1578"/>
      <c r="G179" s="1578"/>
      <c r="H179" s="1578"/>
      <c r="I179" s="654" t="s">
        <v>1154</v>
      </c>
      <c r="J179" s="654" t="s">
        <v>1155</v>
      </c>
      <c r="K179" s="164">
        <v>2017</v>
      </c>
      <c r="L179" s="1605"/>
    </row>
    <row r="180" spans="1:12" ht="82.8">
      <c r="A180" s="1610"/>
      <c r="B180" s="1578"/>
      <c r="C180" s="1578"/>
      <c r="D180" s="1581"/>
      <c r="E180" s="1578"/>
      <c r="F180" s="1578"/>
      <c r="G180" s="1578"/>
      <c r="H180" s="1578"/>
      <c r="I180" s="654" t="s">
        <v>1156</v>
      </c>
      <c r="J180" s="654" t="s">
        <v>1157</v>
      </c>
      <c r="K180" s="164">
        <v>2015</v>
      </c>
      <c r="L180" s="1605"/>
    </row>
    <row r="181" spans="1:12" ht="41.4">
      <c r="A181" s="1610"/>
      <c r="B181" s="1578"/>
      <c r="C181" s="1578"/>
      <c r="D181" s="1581"/>
      <c r="E181" s="1578"/>
      <c r="F181" s="1578"/>
      <c r="G181" s="1578"/>
      <c r="H181" s="1578"/>
      <c r="I181" s="654" t="s">
        <v>1158</v>
      </c>
      <c r="J181" s="654" t="s">
        <v>1159</v>
      </c>
      <c r="K181" s="164">
        <v>2016</v>
      </c>
      <c r="L181" s="1605"/>
    </row>
    <row r="182" spans="1:12" ht="69">
      <c r="A182" s="1610"/>
      <c r="B182" s="1578"/>
      <c r="C182" s="1578"/>
      <c r="D182" s="1581"/>
      <c r="E182" s="1578"/>
      <c r="F182" s="1578"/>
      <c r="G182" s="1578"/>
      <c r="H182" s="1578"/>
      <c r="I182" s="654" t="s">
        <v>1160</v>
      </c>
      <c r="J182" s="654" t="s">
        <v>1161</v>
      </c>
      <c r="K182" s="164">
        <v>2016</v>
      </c>
      <c r="L182" s="1605"/>
    </row>
    <row r="183" spans="1:12" ht="41.4">
      <c r="A183" s="1610"/>
      <c r="B183" s="1578"/>
      <c r="C183" s="1578"/>
      <c r="D183" s="1581"/>
      <c r="E183" s="1578"/>
      <c r="F183" s="1578"/>
      <c r="G183" s="1578"/>
      <c r="H183" s="1578"/>
      <c r="I183" s="654" t="s">
        <v>481</v>
      </c>
      <c r="J183" s="654" t="s">
        <v>1162</v>
      </c>
      <c r="K183" s="164">
        <v>2013</v>
      </c>
      <c r="L183" s="1605"/>
    </row>
    <row r="184" spans="1:12" ht="55.2">
      <c r="A184" s="1610"/>
      <c r="B184" s="1578"/>
      <c r="C184" s="1578"/>
      <c r="D184" s="1581"/>
      <c r="E184" s="1578"/>
      <c r="F184" s="1578"/>
      <c r="G184" s="1578"/>
      <c r="H184" s="1578"/>
      <c r="I184" s="654" t="s">
        <v>482</v>
      </c>
      <c r="J184" s="654" t="s">
        <v>483</v>
      </c>
      <c r="K184" s="164">
        <v>2006</v>
      </c>
      <c r="L184" s="1605"/>
    </row>
    <row r="185" spans="1:12" ht="41.4">
      <c r="A185" s="1610"/>
      <c r="B185" s="1578"/>
      <c r="C185" s="1578"/>
      <c r="D185" s="1581"/>
      <c r="E185" s="1578"/>
      <c r="F185" s="1578"/>
      <c r="G185" s="1578"/>
      <c r="H185" s="1578"/>
      <c r="I185" s="654" t="s">
        <v>484</v>
      </c>
      <c r="J185" s="654" t="s">
        <v>1163</v>
      </c>
      <c r="K185" s="164">
        <v>2008</v>
      </c>
      <c r="L185" s="1605"/>
    </row>
    <row r="186" spans="1:12" ht="55.2">
      <c r="A186" s="1610"/>
      <c r="B186" s="1578"/>
      <c r="C186" s="1578"/>
      <c r="D186" s="1581"/>
      <c r="E186" s="1578"/>
      <c r="F186" s="1578"/>
      <c r="G186" s="1578"/>
      <c r="H186" s="1578"/>
      <c r="I186" s="654" t="s">
        <v>485</v>
      </c>
      <c r="J186" s="654" t="s">
        <v>345</v>
      </c>
      <c r="K186" s="164">
        <v>2005</v>
      </c>
      <c r="L186" s="1605"/>
    </row>
    <row r="187" spans="1:12" ht="41.4">
      <c r="A187" s="1610"/>
      <c r="B187" s="1578"/>
      <c r="C187" s="1578"/>
      <c r="D187" s="1581"/>
      <c r="E187" s="1578"/>
      <c r="F187" s="1578"/>
      <c r="G187" s="1578"/>
      <c r="H187" s="1578"/>
      <c r="I187" s="654" t="s">
        <v>486</v>
      </c>
      <c r="J187" s="654" t="s">
        <v>1164</v>
      </c>
      <c r="K187" s="164">
        <v>2008</v>
      </c>
      <c r="L187" s="1605"/>
    </row>
    <row r="188" spans="1:12" ht="41.4">
      <c r="A188" s="1610"/>
      <c r="B188" s="1578"/>
      <c r="C188" s="1578"/>
      <c r="D188" s="1581"/>
      <c r="E188" s="1578"/>
      <c r="F188" s="1578"/>
      <c r="G188" s="1578"/>
      <c r="H188" s="1578"/>
      <c r="I188" s="654" t="s">
        <v>487</v>
      </c>
      <c r="J188" s="654" t="s">
        <v>1165</v>
      </c>
      <c r="K188" s="164">
        <v>2008</v>
      </c>
      <c r="L188" s="1605"/>
    </row>
    <row r="189" spans="1:12" ht="55.2">
      <c r="A189" s="1610"/>
      <c r="B189" s="1578"/>
      <c r="C189" s="1578"/>
      <c r="D189" s="1581"/>
      <c r="E189" s="1578"/>
      <c r="F189" s="1578"/>
      <c r="G189" s="1578"/>
      <c r="H189" s="1578"/>
      <c r="I189" s="654" t="s">
        <v>488</v>
      </c>
      <c r="J189" s="654" t="s">
        <v>1166</v>
      </c>
      <c r="K189" s="164">
        <v>2009</v>
      </c>
      <c r="L189" s="1605"/>
    </row>
    <row r="190" spans="1:12" ht="41.4">
      <c r="A190" s="1610"/>
      <c r="B190" s="1578"/>
      <c r="C190" s="1578"/>
      <c r="D190" s="1581"/>
      <c r="E190" s="1578"/>
      <c r="F190" s="1578"/>
      <c r="G190" s="1578"/>
      <c r="H190" s="1578"/>
      <c r="I190" s="654" t="s">
        <v>489</v>
      </c>
      <c r="J190" s="654" t="s">
        <v>1167</v>
      </c>
      <c r="K190" s="164">
        <v>2005</v>
      </c>
      <c r="L190" s="1605"/>
    </row>
    <row r="191" spans="1:12" ht="55.2" customHeight="1">
      <c r="A191" s="1610"/>
      <c r="B191" s="1578"/>
      <c r="C191" s="1578"/>
      <c r="D191" s="1581"/>
      <c r="E191" s="1578"/>
      <c r="F191" s="1578"/>
      <c r="G191" s="1578"/>
      <c r="H191" s="1578"/>
      <c r="I191" s="654" t="s">
        <v>925</v>
      </c>
      <c r="J191" s="654" t="s">
        <v>1168</v>
      </c>
      <c r="K191" s="164">
        <v>2016</v>
      </c>
      <c r="L191" s="1605"/>
    </row>
    <row r="192" spans="1:12" ht="27.6">
      <c r="A192" s="1610"/>
      <c r="B192" s="1578"/>
      <c r="C192" s="1578"/>
      <c r="D192" s="1581"/>
      <c r="E192" s="1578"/>
      <c r="F192" s="1578"/>
      <c r="G192" s="1578"/>
      <c r="H192" s="1578"/>
      <c r="I192" s="654" t="s">
        <v>1169</v>
      </c>
      <c r="J192" s="654" t="s">
        <v>1170</v>
      </c>
      <c r="K192" s="164"/>
      <c r="L192" s="1605"/>
    </row>
    <row r="193" spans="1:12" ht="55.2">
      <c r="A193" s="1610"/>
      <c r="B193" s="1578"/>
      <c r="C193" s="1578"/>
      <c r="D193" s="1581"/>
      <c r="E193" s="1578"/>
      <c r="F193" s="1578"/>
      <c r="G193" s="1578"/>
      <c r="H193" s="1578"/>
      <c r="I193" s="654" t="s">
        <v>1171</v>
      </c>
      <c r="J193" s="654" t="s">
        <v>1172</v>
      </c>
      <c r="K193" s="164">
        <v>2017</v>
      </c>
      <c r="L193" s="1605"/>
    </row>
    <row r="194" spans="1:12" ht="27.6">
      <c r="A194" s="1610"/>
      <c r="B194" s="1578"/>
      <c r="C194" s="1578"/>
      <c r="D194" s="1581"/>
      <c r="E194" s="1578"/>
      <c r="F194" s="1578"/>
      <c r="G194" s="1578"/>
      <c r="H194" s="1578"/>
      <c r="I194" s="654" t="s">
        <v>3312</v>
      </c>
      <c r="J194" s="654" t="s">
        <v>3313</v>
      </c>
      <c r="K194" s="164"/>
      <c r="L194" s="1605"/>
    </row>
    <row r="195" spans="1:12" ht="27.6">
      <c r="A195" s="1610"/>
      <c r="B195" s="1578"/>
      <c r="C195" s="1578"/>
      <c r="D195" s="1581"/>
      <c r="E195" s="1578"/>
      <c r="F195" s="1578"/>
      <c r="G195" s="1578"/>
      <c r="H195" s="1578"/>
      <c r="I195" s="654" t="s">
        <v>3314</v>
      </c>
      <c r="J195" s="654" t="s">
        <v>3315</v>
      </c>
      <c r="K195" s="164">
        <v>2018</v>
      </c>
      <c r="L195" s="1605"/>
    </row>
    <row r="196" spans="1:12" ht="41.4">
      <c r="A196" s="1610"/>
      <c r="B196" s="1578"/>
      <c r="C196" s="1578"/>
      <c r="D196" s="1581"/>
      <c r="E196" s="1578"/>
      <c r="F196" s="1578"/>
      <c r="G196" s="1578"/>
      <c r="H196" s="1578"/>
      <c r="I196" s="654" t="s">
        <v>3316</v>
      </c>
      <c r="J196" s="654" t="s">
        <v>3317</v>
      </c>
      <c r="K196" s="164">
        <v>2018</v>
      </c>
      <c r="L196" s="1605"/>
    </row>
    <row r="197" spans="1:12" ht="41.4">
      <c r="A197" s="1610"/>
      <c r="B197" s="1578"/>
      <c r="C197" s="1578"/>
      <c r="D197" s="1581"/>
      <c r="E197" s="1578"/>
      <c r="F197" s="1578"/>
      <c r="G197" s="1578"/>
      <c r="H197" s="1578"/>
      <c r="I197" s="654" t="s">
        <v>3318</v>
      </c>
      <c r="J197" s="654" t="s">
        <v>3319</v>
      </c>
      <c r="K197" s="164">
        <v>2018</v>
      </c>
      <c r="L197" s="1605"/>
    </row>
    <row r="198" spans="1:12" ht="27.6">
      <c r="A198" s="1610"/>
      <c r="B198" s="1578"/>
      <c r="C198" s="1578"/>
      <c r="D198" s="1581"/>
      <c r="E198" s="1578"/>
      <c r="F198" s="1578"/>
      <c r="G198" s="1578"/>
      <c r="H198" s="1578"/>
      <c r="I198" s="654" t="s">
        <v>1173</v>
      </c>
      <c r="J198" s="654"/>
      <c r="K198" s="164">
        <v>2016</v>
      </c>
      <c r="L198" s="1605"/>
    </row>
    <row r="199" spans="1:12" ht="151.80000000000001">
      <c r="A199" s="1610"/>
      <c r="B199" s="1579"/>
      <c r="C199" s="1579"/>
      <c r="D199" s="1582"/>
      <c r="E199" s="1579"/>
      <c r="F199" s="1579"/>
      <c r="G199" s="1579"/>
      <c r="H199" s="1579"/>
      <c r="I199" s="654" t="s">
        <v>492</v>
      </c>
      <c r="J199" s="654" t="s">
        <v>1174</v>
      </c>
      <c r="K199" s="164">
        <v>2015</v>
      </c>
      <c r="L199" s="1605"/>
    </row>
    <row r="200" spans="1:12" ht="55.2">
      <c r="A200" s="1611"/>
      <c r="B200" s="1577" t="s">
        <v>348</v>
      </c>
      <c r="C200" s="1577">
        <v>6</v>
      </c>
      <c r="D200" s="1580" t="s">
        <v>490</v>
      </c>
      <c r="E200" s="1577" t="s">
        <v>491</v>
      </c>
      <c r="F200" s="1577">
        <v>3</v>
      </c>
      <c r="G200" s="1577">
        <v>4.1500000000000004</v>
      </c>
      <c r="H200" s="1577">
        <v>4</v>
      </c>
      <c r="I200" s="654" t="s">
        <v>494</v>
      </c>
      <c r="J200" s="654" t="s">
        <v>495</v>
      </c>
      <c r="K200" s="164">
        <v>2005</v>
      </c>
      <c r="L200" s="1577" t="s">
        <v>493</v>
      </c>
    </row>
    <row r="201" spans="1:12" ht="13.95" customHeight="1">
      <c r="A201" s="1609" t="s">
        <v>348</v>
      </c>
      <c r="B201" s="1578"/>
      <c r="C201" s="1578"/>
      <c r="D201" s="1581"/>
      <c r="E201" s="1578"/>
      <c r="F201" s="1578"/>
      <c r="G201" s="1578"/>
      <c r="H201" s="1578"/>
      <c r="I201" s="654" t="s">
        <v>496</v>
      </c>
      <c r="J201" s="654" t="s">
        <v>497</v>
      </c>
      <c r="K201" s="164">
        <v>2005</v>
      </c>
      <c r="L201" s="1578"/>
    </row>
    <row r="202" spans="1:12" ht="27.6">
      <c r="A202" s="1610"/>
      <c r="B202" s="1578"/>
      <c r="C202" s="1578"/>
      <c r="D202" s="1581"/>
      <c r="E202" s="1578"/>
      <c r="F202" s="1578"/>
      <c r="G202" s="1578"/>
      <c r="H202" s="1578"/>
      <c r="I202" s="654" t="s">
        <v>498</v>
      </c>
      <c r="J202" s="654" t="s">
        <v>1175</v>
      </c>
      <c r="K202" s="164">
        <v>2010</v>
      </c>
      <c r="L202" s="1578"/>
    </row>
    <row r="203" spans="1:12" ht="27.6">
      <c r="A203" s="1610"/>
      <c r="B203" s="1578"/>
      <c r="C203" s="1578"/>
      <c r="D203" s="1581"/>
      <c r="E203" s="1578"/>
      <c r="F203" s="1578"/>
      <c r="G203" s="1578"/>
      <c r="H203" s="1578"/>
      <c r="I203" s="654" t="s">
        <v>499</v>
      </c>
      <c r="J203" s="654" t="s">
        <v>1176</v>
      </c>
      <c r="K203" s="164">
        <v>2010</v>
      </c>
      <c r="L203" s="1578"/>
    </row>
    <row r="204" spans="1:12" ht="165.6" customHeight="1">
      <c r="A204" s="1610"/>
      <c r="B204" s="1578"/>
      <c r="C204" s="1578"/>
      <c r="D204" s="1581"/>
      <c r="E204" s="1578"/>
      <c r="F204" s="1578"/>
      <c r="G204" s="1578"/>
      <c r="H204" s="1578"/>
      <c r="I204" s="654" t="s">
        <v>3320</v>
      </c>
      <c r="J204" s="654"/>
      <c r="K204" s="164">
        <v>2019</v>
      </c>
      <c r="L204" s="1578"/>
    </row>
    <row r="205" spans="1:12" ht="55.2">
      <c r="A205" s="1610"/>
      <c r="B205" s="1578"/>
      <c r="C205" s="1578"/>
      <c r="D205" s="1581"/>
      <c r="E205" s="1578"/>
      <c r="F205" s="1578"/>
      <c r="G205" s="1578"/>
      <c r="H205" s="1578"/>
      <c r="I205" s="654" t="s">
        <v>494</v>
      </c>
      <c r="J205" s="654" t="s">
        <v>500</v>
      </c>
      <c r="K205" s="164">
        <v>2005</v>
      </c>
      <c r="L205" s="1578"/>
    </row>
    <row r="206" spans="1:12" ht="13.8" customHeight="1">
      <c r="A206" s="1610"/>
      <c r="B206" s="1578"/>
      <c r="C206" s="1578"/>
      <c r="D206" s="1581"/>
      <c r="E206" s="1578"/>
      <c r="F206" s="1578"/>
      <c r="G206" s="1578"/>
      <c r="H206" s="1578"/>
      <c r="I206" s="654" t="s">
        <v>1177</v>
      </c>
      <c r="J206" s="654" t="s">
        <v>1178</v>
      </c>
      <c r="K206" s="164">
        <v>2018</v>
      </c>
      <c r="L206" s="1578"/>
    </row>
    <row r="207" spans="1:12" ht="41.4">
      <c r="A207" s="1610"/>
      <c r="B207" s="1578"/>
      <c r="C207" s="1578"/>
      <c r="D207" s="1581"/>
      <c r="E207" s="1578"/>
      <c r="F207" s="1578"/>
      <c r="G207" s="1578"/>
      <c r="H207" s="1578"/>
      <c r="I207" s="654" t="s">
        <v>1179</v>
      </c>
      <c r="J207" s="654" t="s">
        <v>1180</v>
      </c>
      <c r="K207" s="164">
        <v>2017</v>
      </c>
      <c r="L207" s="1578"/>
    </row>
    <row r="208" spans="1:12" ht="41.4">
      <c r="A208" s="1610"/>
      <c r="B208" s="1578"/>
      <c r="C208" s="1578"/>
      <c r="D208" s="1581"/>
      <c r="E208" s="1578"/>
      <c r="F208" s="1578"/>
      <c r="G208" s="1578"/>
      <c r="H208" s="1578"/>
      <c r="I208" s="654" t="s">
        <v>1181</v>
      </c>
      <c r="J208" s="654" t="s">
        <v>1182</v>
      </c>
      <c r="K208" s="164">
        <v>2017</v>
      </c>
      <c r="L208" s="1578"/>
    </row>
    <row r="209" spans="1:12" ht="55.2">
      <c r="A209" s="1610"/>
      <c r="B209" s="1578"/>
      <c r="C209" s="1578"/>
      <c r="D209" s="1581"/>
      <c r="E209" s="1578"/>
      <c r="F209" s="1578"/>
      <c r="G209" s="1578"/>
      <c r="H209" s="1578"/>
      <c r="I209" s="654" t="s">
        <v>1183</v>
      </c>
      <c r="J209" s="654" t="s">
        <v>1184</v>
      </c>
      <c r="K209" s="164">
        <v>2017</v>
      </c>
      <c r="L209" s="1578"/>
    </row>
    <row r="210" spans="1:12" ht="55.2">
      <c r="A210" s="1610"/>
      <c r="B210" s="1578"/>
      <c r="C210" s="1578"/>
      <c r="D210" s="1581"/>
      <c r="E210" s="1578"/>
      <c r="F210" s="1578"/>
      <c r="G210" s="1578"/>
      <c r="H210" s="1578"/>
      <c r="I210" s="654" t="s">
        <v>1185</v>
      </c>
      <c r="J210" s="654" t="s">
        <v>1186</v>
      </c>
      <c r="K210" s="164">
        <v>2017</v>
      </c>
      <c r="L210" s="1578"/>
    </row>
    <row r="211" spans="1:12" ht="41.4">
      <c r="A211" s="1610"/>
      <c r="B211" s="1578"/>
      <c r="C211" s="1578"/>
      <c r="D211" s="1581"/>
      <c r="E211" s="1578"/>
      <c r="F211" s="1578"/>
      <c r="G211" s="1578"/>
      <c r="H211" s="1578"/>
      <c r="I211" s="654" t="s">
        <v>1187</v>
      </c>
      <c r="J211" s="654" t="s">
        <v>1188</v>
      </c>
      <c r="K211" s="164">
        <v>2017</v>
      </c>
      <c r="L211" s="1578"/>
    </row>
    <row r="212" spans="1:12" ht="27.6">
      <c r="A212" s="1610"/>
      <c r="B212" s="1578"/>
      <c r="C212" s="1578"/>
      <c r="D212" s="1581"/>
      <c r="E212" s="1578"/>
      <c r="F212" s="1578"/>
      <c r="G212" s="1578"/>
      <c r="H212" s="1578"/>
      <c r="I212" s="654" t="s">
        <v>1189</v>
      </c>
      <c r="J212" s="654" t="s">
        <v>1190</v>
      </c>
      <c r="K212" s="164">
        <v>2017</v>
      </c>
      <c r="L212" s="1578"/>
    </row>
    <row r="213" spans="1:12" ht="55.2">
      <c r="A213" s="1610"/>
      <c r="B213" s="1578"/>
      <c r="C213" s="1578"/>
      <c r="D213" s="1581"/>
      <c r="E213" s="1578"/>
      <c r="F213" s="1578"/>
      <c r="G213" s="1578"/>
      <c r="H213" s="1578"/>
      <c r="I213" s="654" t="s">
        <v>3321</v>
      </c>
      <c r="J213" s="654" t="s">
        <v>3322</v>
      </c>
      <c r="K213" s="164">
        <v>2018</v>
      </c>
      <c r="L213" s="1578"/>
    </row>
    <row r="214" spans="1:12" ht="41.4">
      <c r="A214" s="1610"/>
      <c r="B214" s="1578"/>
      <c r="C214" s="1578"/>
      <c r="D214" s="1581"/>
      <c r="E214" s="1578"/>
      <c r="F214" s="1578"/>
      <c r="G214" s="1578"/>
      <c r="H214" s="1578"/>
      <c r="I214" s="654" t="s">
        <v>3323</v>
      </c>
      <c r="J214" s="654" t="s">
        <v>3324</v>
      </c>
      <c r="K214" s="164">
        <v>2018</v>
      </c>
      <c r="L214" s="1578"/>
    </row>
    <row r="215" spans="1:12" ht="41.4">
      <c r="A215" s="1610"/>
      <c r="B215" s="1578"/>
      <c r="C215" s="1578"/>
      <c r="D215" s="1581"/>
      <c r="E215" s="1578"/>
      <c r="F215" s="1578"/>
      <c r="G215" s="1578"/>
      <c r="H215" s="1578"/>
      <c r="I215" s="654" t="s">
        <v>1191</v>
      </c>
      <c r="J215" s="654" t="s">
        <v>1192</v>
      </c>
      <c r="K215" s="164">
        <v>2016</v>
      </c>
      <c r="L215" s="1578"/>
    </row>
    <row r="216" spans="1:12" ht="41.4">
      <c r="A216" s="1610"/>
      <c r="B216" s="1578"/>
      <c r="C216" s="1578"/>
      <c r="D216" s="1581"/>
      <c r="E216" s="1578"/>
      <c r="F216" s="1578"/>
      <c r="G216" s="1578"/>
      <c r="H216" s="1578"/>
      <c r="I216" s="654" t="s">
        <v>4600</v>
      </c>
      <c r="J216" s="654" t="s">
        <v>1193</v>
      </c>
      <c r="K216" s="668">
        <v>2007</v>
      </c>
      <c r="L216" s="1578"/>
    </row>
    <row r="217" spans="1:12" ht="41.4">
      <c r="A217" s="1610"/>
      <c r="B217" s="669"/>
      <c r="C217" s="669"/>
      <c r="D217" s="670"/>
      <c r="E217" s="669"/>
      <c r="F217" s="669"/>
      <c r="G217" s="669"/>
      <c r="H217" s="669"/>
      <c r="I217" s="654" t="s">
        <v>3405</v>
      </c>
      <c r="J217" s="654" t="s">
        <v>3406</v>
      </c>
      <c r="K217" s="668">
        <v>2021</v>
      </c>
      <c r="L217" s="669"/>
    </row>
    <row r="218" spans="1:12" ht="27.6">
      <c r="A218" s="297"/>
      <c r="B218" s="669"/>
      <c r="C218" s="669"/>
      <c r="D218" s="670"/>
      <c r="E218" s="669"/>
      <c r="F218" s="669"/>
      <c r="G218" s="669"/>
      <c r="H218" s="669"/>
      <c r="I218" s="654" t="s">
        <v>4601</v>
      </c>
      <c r="J218" s="671" t="s">
        <v>4602</v>
      </c>
      <c r="K218" s="668">
        <v>2023</v>
      </c>
      <c r="L218" s="669"/>
    </row>
    <row r="219" spans="1:12" ht="13.95" customHeight="1">
      <c r="A219" s="1612" t="s">
        <v>348</v>
      </c>
      <c r="B219" s="669"/>
      <c r="C219" s="669"/>
      <c r="D219" s="670"/>
      <c r="E219" s="669"/>
      <c r="F219" s="669"/>
      <c r="G219" s="669"/>
      <c r="H219" s="669"/>
      <c r="I219" s="654" t="s">
        <v>4603</v>
      </c>
      <c r="J219" s="672" t="s">
        <v>4604</v>
      </c>
      <c r="K219" s="668">
        <v>2023</v>
      </c>
      <c r="L219" s="669"/>
    </row>
    <row r="220" spans="1:12" ht="41.4" customHeight="1">
      <c r="A220" s="1613"/>
      <c r="B220" s="1592" t="s">
        <v>348</v>
      </c>
      <c r="C220" s="1592">
        <v>7</v>
      </c>
      <c r="D220" s="1580" t="s">
        <v>501</v>
      </c>
      <c r="E220" s="1577" t="s">
        <v>502</v>
      </c>
      <c r="F220" s="1577" t="s">
        <v>503</v>
      </c>
      <c r="G220" s="1577" t="s">
        <v>504</v>
      </c>
      <c r="H220" s="673" t="s">
        <v>505</v>
      </c>
      <c r="I220" s="654" t="s">
        <v>4605</v>
      </c>
      <c r="J220" s="654" t="s">
        <v>1194</v>
      </c>
      <c r="K220" s="674" t="s">
        <v>507</v>
      </c>
      <c r="L220" s="1577" t="s">
        <v>506</v>
      </c>
    </row>
    <row r="221" spans="1:12" ht="41.4">
      <c r="A221" s="1613"/>
      <c r="B221" s="1593"/>
      <c r="C221" s="1593"/>
      <c r="D221" s="1581"/>
      <c r="E221" s="1578"/>
      <c r="F221" s="1578"/>
      <c r="G221" s="1578"/>
      <c r="H221" s="675"/>
      <c r="I221" s="654" t="s">
        <v>508</v>
      </c>
      <c r="J221" s="654" t="s">
        <v>1195</v>
      </c>
      <c r="K221" s="674" t="s">
        <v>507</v>
      </c>
      <c r="L221" s="1578"/>
    </row>
    <row r="222" spans="1:12" ht="41.4">
      <c r="A222" s="1613"/>
      <c r="B222" s="1593"/>
      <c r="C222" s="1593"/>
      <c r="D222" s="1581"/>
      <c r="E222" s="1578"/>
      <c r="F222" s="1578"/>
      <c r="G222" s="1578"/>
      <c r="H222" s="675"/>
      <c r="I222" s="654" t="s">
        <v>508</v>
      </c>
      <c r="J222" s="654" t="s">
        <v>1196</v>
      </c>
      <c r="K222" s="674" t="s">
        <v>507</v>
      </c>
      <c r="L222" s="1578"/>
    </row>
    <row r="223" spans="1:12" ht="27.6">
      <c r="A223" s="1613"/>
      <c r="B223" s="1593"/>
      <c r="C223" s="1593"/>
      <c r="D223" s="1581"/>
      <c r="E223" s="1578"/>
      <c r="F223" s="1578"/>
      <c r="G223" s="1578"/>
      <c r="H223" s="675"/>
      <c r="I223" s="654" t="s">
        <v>509</v>
      </c>
      <c r="J223" s="654" t="s">
        <v>1197</v>
      </c>
      <c r="K223" s="674" t="s">
        <v>507</v>
      </c>
      <c r="L223" s="1578"/>
    </row>
    <row r="224" spans="1:12" ht="55.2">
      <c r="A224" s="1613"/>
      <c r="B224" s="1593"/>
      <c r="C224" s="1593"/>
      <c r="D224" s="1581"/>
      <c r="E224" s="1578"/>
      <c r="F224" s="1578"/>
      <c r="G224" s="1578"/>
      <c r="H224" s="675"/>
      <c r="I224" s="654" t="s">
        <v>511</v>
      </c>
      <c r="J224" s="654" t="s">
        <v>1198</v>
      </c>
      <c r="K224" s="674" t="s">
        <v>512</v>
      </c>
      <c r="L224" s="1578"/>
    </row>
    <row r="225" spans="1:12" ht="55.2">
      <c r="A225" s="1613"/>
      <c r="B225" s="1593"/>
      <c r="C225" s="1593"/>
      <c r="D225" s="1581"/>
      <c r="E225" s="1578"/>
      <c r="F225" s="1578"/>
      <c r="G225" s="1578"/>
      <c r="H225" s="675"/>
      <c r="I225" s="654" t="s">
        <v>511</v>
      </c>
      <c r="J225" s="654" t="s">
        <v>1199</v>
      </c>
      <c r="K225" s="674" t="s">
        <v>512</v>
      </c>
      <c r="L225" s="1578"/>
    </row>
    <row r="226" spans="1:12" ht="41.4">
      <c r="A226" s="1613"/>
      <c r="B226" s="1593"/>
      <c r="C226" s="1593"/>
      <c r="D226" s="1581"/>
      <c r="E226" s="1578"/>
      <c r="F226" s="1578"/>
      <c r="G226" s="1578"/>
      <c r="H226" s="675"/>
      <c r="I226" s="654" t="s">
        <v>513</v>
      </c>
      <c r="J226" s="654" t="s">
        <v>1200</v>
      </c>
      <c r="K226" s="674">
        <v>2008</v>
      </c>
      <c r="L226" s="1578"/>
    </row>
    <row r="227" spans="1:12" ht="41.4">
      <c r="A227" s="1613"/>
      <c r="B227" s="1593"/>
      <c r="C227" s="1593"/>
      <c r="D227" s="1581"/>
      <c r="E227" s="1578"/>
      <c r="F227" s="1578"/>
      <c r="G227" s="1578"/>
      <c r="H227" s="675"/>
      <c r="I227" s="654" t="s">
        <v>513</v>
      </c>
      <c r="J227" s="654" t="s">
        <v>1201</v>
      </c>
      <c r="K227" s="674">
        <v>2008</v>
      </c>
      <c r="L227" s="1578"/>
    </row>
    <row r="228" spans="1:12" ht="27.6">
      <c r="A228" s="1613"/>
      <c r="B228" s="1593"/>
      <c r="C228" s="1593"/>
      <c r="D228" s="1581"/>
      <c r="E228" s="1578"/>
      <c r="F228" s="1578"/>
      <c r="G228" s="1578"/>
      <c r="H228" s="675"/>
      <c r="I228" s="654" t="s">
        <v>514</v>
      </c>
      <c r="J228" s="654" t="s">
        <v>1202</v>
      </c>
      <c r="K228" s="674" t="s">
        <v>515</v>
      </c>
      <c r="L228" s="1578"/>
    </row>
    <row r="229" spans="1:12" ht="41.4">
      <c r="A229" s="1613"/>
      <c r="B229" s="1593"/>
      <c r="C229" s="1593"/>
      <c r="D229" s="1581"/>
      <c r="E229" s="1578"/>
      <c r="F229" s="1578"/>
      <c r="G229" s="1578"/>
      <c r="H229" s="675"/>
      <c r="I229" s="654" t="s">
        <v>516</v>
      </c>
      <c r="J229" s="654" t="s">
        <v>1203</v>
      </c>
      <c r="K229" s="674" t="s">
        <v>517</v>
      </c>
      <c r="L229" s="1578"/>
    </row>
    <row r="230" spans="1:12" ht="41.4">
      <c r="A230" s="1613"/>
      <c r="B230" s="1593"/>
      <c r="C230" s="1593"/>
      <c r="D230" s="1581"/>
      <c r="E230" s="1578"/>
      <c r="F230" s="1578"/>
      <c r="G230" s="1578"/>
      <c r="H230" s="675"/>
      <c r="I230" s="654" t="s">
        <v>518</v>
      </c>
      <c r="J230" s="654" t="s">
        <v>1204</v>
      </c>
      <c r="K230" s="674" t="s">
        <v>517</v>
      </c>
      <c r="L230" s="1578"/>
    </row>
    <row r="231" spans="1:12" ht="41.4">
      <c r="A231" s="1613"/>
      <c r="B231" s="1593"/>
      <c r="C231" s="1593"/>
      <c r="D231" s="1581"/>
      <c r="E231" s="1578"/>
      <c r="F231" s="1578"/>
      <c r="G231" s="1578"/>
      <c r="H231" s="675"/>
      <c r="I231" s="654" t="s">
        <v>519</v>
      </c>
      <c r="J231" s="654" t="s">
        <v>1205</v>
      </c>
      <c r="K231" s="674" t="s">
        <v>517</v>
      </c>
      <c r="L231" s="1578"/>
    </row>
    <row r="232" spans="1:12" ht="41.4">
      <c r="A232" s="1613"/>
      <c r="B232" s="1593"/>
      <c r="C232" s="1593"/>
      <c r="D232" s="1581"/>
      <c r="E232" s="1578"/>
      <c r="F232" s="1578"/>
      <c r="G232" s="1578"/>
      <c r="H232" s="675"/>
      <c r="I232" s="654" t="s">
        <v>520</v>
      </c>
      <c r="J232" s="654" t="s">
        <v>1206</v>
      </c>
      <c r="K232" s="674">
        <v>2010</v>
      </c>
      <c r="L232" s="1578"/>
    </row>
    <row r="233" spans="1:12" ht="41.4">
      <c r="A233" s="1613"/>
      <c r="B233" s="1593"/>
      <c r="C233" s="1593"/>
      <c r="D233" s="1581"/>
      <c r="E233" s="1578"/>
      <c r="F233" s="1578"/>
      <c r="G233" s="1578"/>
      <c r="H233" s="675"/>
      <c r="I233" s="654" t="s">
        <v>520</v>
      </c>
      <c r="J233" s="654" t="s">
        <v>1207</v>
      </c>
      <c r="K233" s="674">
        <v>2010</v>
      </c>
      <c r="L233" s="1578"/>
    </row>
    <row r="234" spans="1:12" ht="41.4">
      <c r="A234" s="1613"/>
      <c r="B234" s="1593"/>
      <c r="C234" s="1593"/>
      <c r="D234" s="1581"/>
      <c r="E234" s="1578"/>
      <c r="F234" s="1578"/>
      <c r="G234" s="1578"/>
      <c r="H234" s="675"/>
      <c r="I234" s="654" t="s">
        <v>520</v>
      </c>
      <c r="J234" s="654" t="s">
        <v>1208</v>
      </c>
      <c r="K234" s="674">
        <v>2010</v>
      </c>
      <c r="L234" s="1578"/>
    </row>
    <row r="235" spans="1:12" ht="41.4">
      <c r="A235" s="1613"/>
      <c r="B235" s="1593"/>
      <c r="C235" s="1593"/>
      <c r="D235" s="1581"/>
      <c r="E235" s="1578"/>
      <c r="F235" s="1578"/>
      <c r="G235" s="1578"/>
      <c r="H235" s="675"/>
      <c r="I235" s="654" t="s">
        <v>520</v>
      </c>
      <c r="J235" s="654" t="s">
        <v>1209</v>
      </c>
      <c r="K235" s="674">
        <v>2010</v>
      </c>
      <c r="L235" s="1578"/>
    </row>
    <row r="236" spans="1:12" ht="41.4">
      <c r="A236" s="1613"/>
      <c r="B236" s="1593"/>
      <c r="C236" s="1593"/>
      <c r="D236" s="1581"/>
      <c r="E236" s="1578"/>
      <c r="F236" s="1578"/>
      <c r="G236" s="1578"/>
      <c r="H236" s="675"/>
      <c r="I236" s="654" t="s">
        <v>520</v>
      </c>
      <c r="J236" s="654" t="s">
        <v>1210</v>
      </c>
      <c r="K236" s="674">
        <v>2010</v>
      </c>
      <c r="L236" s="1578"/>
    </row>
    <row r="237" spans="1:12" ht="41.4">
      <c r="A237" s="1613"/>
      <c r="B237" s="1593"/>
      <c r="C237" s="1593"/>
      <c r="D237" s="1581"/>
      <c r="E237" s="1578"/>
      <c r="F237" s="1578"/>
      <c r="G237" s="1578"/>
      <c r="H237" s="675"/>
      <c r="I237" s="654" t="s">
        <v>520</v>
      </c>
      <c r="J237" s="654" t="s">
        <v>1211</v>
      </c>
      <c r="K237" s="674">
        <v>2010</v>
      </c>
      <c r="L237" s="1578"/>
    </row>
    <row r="238" spans="1:12" ht="27.6">
      <c r="A238" s="1613"/>
      <c r="B238" s="1593"/>
      <c r="C238" s="1593"/>
      <c r="D238" s="1581"/>
      <c r="E238" s="1578"/>
      <c r="F238" s="1578"/>
      <c r="G238" s="1578"/>
      <c r="H238" s="675"/>
      <c r="I238" s="654" t="s">
        <v>521</v>
      </c>
      <c r="J238" s="654" t="s">
        <v>1175</v>
      </c>
      <c r="K238" s="674">
        <v>2010</v>
      </c>
      <c r="L238" s="1578"/>
    </row>
    <row r="239" spans="1:12" ht="55.2" customHeight="1">
      <c r="A239" s="1613"/>
      <c r="B239" s="1593"/>
      <c r="C239" s="1593"/>
      <c r="D239" s="1581"/>
      <c r="E239" s="1578"/>
      <c r="F239" s="1578"/>
      <c r="G239" s="1578"/>
      <c r="H239" s="675"/>
      <c r="I239" s="654" t="s">
        <v>4606</v>
      </c>
      <c r="J239" s="654" t="s">
        <v>1212</v>
      </c>
      <c r="K239" s="674" t="s">
        <v>522</v>
      </c>
      <c r="L239" s="1578"/>
    </row>
    <row r="240" spans="1:12" ht="41.4">
      <c r="A240" s="1613"/>
      <c r="B240" s="1593"/>
      <c r="C240" s="1593"/>
      <c r="D240" s="1581"/>
      <c r="E240" s="1578"/>
      <c r="F240" s="1578"/>
      <c r="G240" s="1578"/>
      <c r="H240" s="675"/>
      <c r="I240" s="654" t="s">
        <v>4607</v>
      </c>
      <c r="J240" s="654" t="s">
        <v>1213</v>
      </c>
      <c r="K240" s="674" t="s">
        <v>522</v>
      </c>
      <c r="L240" s="1578"/>
    </row>
    <row r="241" spans="1:12" ht="41.4">
      <c r="A241" s="1613"/>
      <c r="B241" s="1593"/>
      <c r="C241" s="1593"/>
      <c r="D241" s="1581"/>
      <c r="E241" s="1578"/>
      <c r="F241" s="1578"/>
      <c r="G241" s="1578"/>
      <c r="H241" s="675"/>
      <c r="I241" s="654" t="s">
        <v>4608</v>
      </c>
      <c r="J241" s="654" t="s">
        <v>1214</v>
      </c>
      <c r="K241" s="674" t="s">
        <v>523</v>
      </c>
      <c r="L241" s="1578"/>
    </row>
    <row r="242" spans="1:12" ht="41.4">
      <c r="A242" s="1613"/>
      <c r="B242" s="1593"/>
      <c r="C242" s="1593"/>
      <c r="D242" s="1581"/>
      <c r="E242" s="1578"/>
      <c r="F242" s="1578"/>
      <c r="G242" s="1578"/>
      <c r="H242" s="675"/>
      <c r="I242" s="654" t="s">
        <v>524</v>
      </c>
      <c r="J242" s="654" t="s">
        <v>1215</v>
      </c>
      <c r="K242" s="674" t="s">
        <v>525</v>
      </c>
      <c r="L242" s="1578"/>
    </row>
    <row r="243" spans="1:12" ht="41.4">
      <c r="A243" s="1613"/>
      <c r="B243" s="1593"/>
      <c r="C243" s="1593"/>
      <c r="D243" s="1581"/>
      <c r="E243" s="1578"/>
      <c r="F243" s="1578"/>
      <c r="G243" s="1578"/>
      <c r="H243" s="675"/>
      <c r="I243" s="654" t="s">
        <v>524</v>
      </c>
      <c r="J243" s="654" t="s">
        <v>1216</v>
      </c>
      <c r="K243" s="674" t="s">
        <v>525</v>
      </c>
      <c r="L243" s="1578"/>
    </row>
    <row r="244" spans="1:12" ht="41.4">
      <c r="A244" s="1613"/>
      <c r="B244" s="1593"/>
      <c r="C244" s="1593"/>
      <c r="D244" s="1581"/>
      <c r="E244" s="1578"/>
      <c r="F244" s="1578"/>
      <c r="G244" s="1578"/>
      <c r="H244" s="675"/>
      <c r="I244" s="654" t="s">
        <v>524</v>
      </c>
      <c r="J244" s="654" t="s">
        <v>1217</v>
      </c>
      <c r="K244" s="674" t="s">
        <v>525</v>
      </c>
      <c r="L244" s="1578"/>
    </row>
    <row r="245" spans="1:12" ht="41.4">
      <c r="A245" s="1613"/>
      <c r="B245" s="1593"/>
      <c r="C245" s="1593"/>
      <c r="D245" s="1581"/>
      <c r="E245" s="1578"/>
      <c r="F245" s="1578"/>
      <c r="G245" s="1578"/>
      <c r="H245" s="675"/>
      <c r="I245" s="654" t="s">
        <v>524</v>
      </c>
      <c r="J245" s="654" t="s">
        <v>1218</v>
      </c>
      <c r="K245" s="674" t="s">
        <v>525</v>
      </c>
      <c r="L245" s="1578"/>
    </row>
    <row r="246" spans="1:12" ht="41.4">
      <c r="A246" s="1613"/>
      <c r="B246" s="1593"/>
      <c r="C246" s="1593"/>
      <c r="D246" s="1581"/>
      <c r="E246" s="1578"/>
      <c r="F246" s="1578"/>
      <c r="G246" s="1578"/>
      <c r="H246" s="675"/>
      <c r="I246" s="654" t="s">
        <v>524</v>
      </c>
      <c r="J246" s="654" t="s">
        <v>1219</v>
      </c>
      <c r="K246" s="674" t="s">
        <v>525</v>
      </c>
      <c r="L246" s="1578"/>
    </row>
    <row r="247" spans="1:12" ht="41.4">
      <c r="A247" s="1613"/>
      <c r="B247" s="1593"/>
      <c r="C247" s="1593"/>
      <c r="D247" s="1581"/>
      <c r="E247" s="1578"/>
      <c r="F247" s="1578"/>
      <c r="G247" s="1578"/>
      <c r="H247" s="675"/>
      <c r="I247" s="654" t="s">
        <v>526</v>
      </c>
      <c r="J247" s="654" t="s">
        <v>1220</v>
      </c>
      <c r="K247" s="674" t="s">
        <v>525</v>
      </c>
      <c r="L247" s="1578"/>
    </row>
    <row r="248" spans="1:12" ht="41.4">
      <c r="A248" s="1613"/>
      <c r="B248" s="1593"/>
      <c r="C248" s="1593"/>
      <c r="D248" s="1581"/>
      <c r="E248" s="1578"/>
      <c r="F248" s="1578"/>
      <c r="G248" s="1578"/>
      <c r="H248" s="675"/>
      <c r="I248" s="654" t="s">
        <v>527</v>
      </c>
      <c r="J248" s="654" t="s">
        <v>1221</v>
      </c>
      <c r="K248" s="674" t="s">
        <v>525</v>
      </c>
      <c r="L248" s="1578"/>
    </row>
    <row r="249" spans="1:12" ht="41.4">
      <c r="A249" s="1613"/>
      <c r="B249" s="1593"/>
      <c r="C249" s="1593"/>
      <c r="D249" s="1581"/>
      <c r="E249" s="1578"/>
      <c r="F249" s="1578"/>
      <c r="G249" s="1578"/>
      <c r="H249" s="675"/>
      <c r="I249" s="654" t="s">
        <v>527</v>
      </c>
      <c r="J249" s="654" t="s">
        <v>1222</v>
      </c>
      <c r="K249" s="674" t="s">
        <v>525</v>
      </c>
      <c r="L249" s="1578"/>
    </row>
    <row r="250" spans="1:12" ht="27.6">
      <c r="A250" s="1613"/>
      <c r="B250" s="1593"/>
      <c r="C250" s="1593"/>
      <c r="D250" s="1581"/>
      <c r="E250" s="1578"/>
      <c r="F250" s="1578"/>
      <c r="G250" s="1578"/>
      <c r="H250" s="675"/>
      <c r="I250" s="654" t="s">
        <v>528</v>
      </c>
      <c r="J250" s="654" t="s">
        <v>1223</v>
      </c>
      <c r="K250" s="674" t="s">
        <v>525</v>
      </c>
      <c r="L250" s="1578"/>
    </row>
    <row r="251" spans="1:12" ht="27.6">
      <c r="A251" s="1613"/>
      <c r="B251" s="1593"/>
      <c r="C251" s="1593"/>
      <c r="D251" s="1581"/>
      <c r="E251" s="1578"/>
      <c r="F251" s="1578"/>
      <c r="G251" s="1578"/>
      <c r="H251" s="675"/>
      <c r="I251" s="654" t="s">
        <v>528</v>
      </c>
      <c r="J251" s="654" t="s">
        <v>1224</v>
      </c>
      <c r="K251" s="674" t="s">
        <v>525</v>
      </c>
      <c r="L251" s="1578"/>
    </row>
    <row r="252" spans="1:12" ht="55.2">
      <c r="A252" s="1613"/>
      <c r="B252" s="1593"/>
      <c r="C252" s="1593"/>
      <c r="D252" s="1581"/>
      <c r="E252" s="1578"/>
      <c r="F252" s="1578"/>
      <c r="G252" s="1578"/>
      <c r="H252" s="675"/>
      <c r="I252" s="654" t="s">
        <v>529</v>
      </c>
      <c r="J252" s="654" t="s">
        <v>1225</v>
      </c>
      <c r="K252" s="674" t="s">
        <v>525</v>
      </c>
      <c r="L252" s="1578"/>
    </row>
    <row r="253" spans="1:12" ht="41.4">
      <c r="A253" s="1613"/>
      <c r="B253" s="1593"/>
      <c r="C253" s="1593"/>
      <c r="D253" s="1581"/>
      <c r="E253" s="1578"/>
      <c r="F253" s="1578"/>
      <c r="G253" s="1578"/>
      <c r="H253" s="675"/>
      <c r="I253" s="654" t="s">
        <v>1226</v>
      </c>
      <c r="J253" s="654" t="s">
        <v>1227</v>
      </c>
      <c r="K253" s="674" t="s">
        <v>531</v>
      </c>
      <c r="L253" s="1578"/>
    </row>
    <row r="254" spans="1:12" ht="27.6">
      <c r="A254" s="1613"/>
      <c r="B254" s="1593"/>
      <c r="C254" s="1593"/>
      <c r="D254" s="1581"/>
      <c r="E254" s="1578"/>
      <c r="F254" s="1578"/>
      <c r="G254" s="1578"/>
      <c r="H254" s="675"/>
      <c r="I254" s="654" t="s">
        <v>1228</v>
      </c>
      <c r="J254" s="654" t="s">
        <v>1229</v>
      </c>
      <c r="K254" s="674" t="s">
        <v>531</v>
      </c>
      <c r="L254" s="1578"/>
    </row>
    <row r="255" spans="1:12" ht="27.6">
      <c r="A255" s="1613"/>
      <c r="B255" s="1593"/>
      <c r="C255" s="1593"/>
      <c r="D255" s="1581"/>
      <c r="E255" s="1578"/>
      <c r="F255" s="1578"/>
      <c r="G255" s="1578"/>
      <c r="H255" s="675"/>
      <c r="I255" s="654" t="s">
        <v>533</v>
      </c>
      <c r="J255" s="654" t="s">
        <v>1230</v>
      </c>
      <c r="K255" s="674" t="s">
        <v>531</v>
      </c>
      <c r="L255" s="1578"/>
    </row>
    <row r="256" spans="1:12" ht="13.8" customHeight="1">
      <c r="A256" s="1613"/>
      <c r="B256" s="1593"/>
      <c r="C256" s="1593"/>
      <c r="D256" s="1581"/>
      <c r="E256" s="1578"/>
      <c r="F256" s="1578"/>
      <c r="G256" s="1578"/>
      <c r="H256" s="675"/>
      <c r="I256" s="654" t="s">
        <v>534</v>
      </c>
      <c r="J256" s="654" t="s">
        <v>1231</v>
      </c>
      <c r="K256" s="674" t="s">
        <v>531</v>
      </c>
      <c r="L256" s="1578"/>
    </row>
    <row r="257" spans="1:12" ht="82.8">
      <c r="A257" s="1613"/>
      <c r="B257" s="1593"/>
      <c r="C257" s="1593"/>
      <c r="D257" s="1581"/>
      <c r="E257" s="1578"/>
      <c r="F257" s="1578"/>
      <c r="G257" s="1578"/>
      <c r="H257" s="675"/>
      <c r="I257" s="654" t="s">
        <v>1232</v>
      </c>
      <c r="J257" s="654" t="s">
        <v>1233</v>
      </c>
      <c r="K257" s="674" t="s">
        <v>531</v>
      </c>
      <c r="L257" s="1578"/>
    </row>
    <row r="258" spans="1:12" ht="41.4">
      <c r="A258" s="1613"/>
      <c r="B258" s="1593"/>
      <c r="C258" s="1593"/>
      <c r="D258" s="1581"/>
      <c r="E258" s="1578"/>
      <c r="F258" s="1578"/>
      <c r="G258" s="1578"/>
      <c r="H258" s="675"/>
      <c r="I258" s="654" t="s">
        <v>536</v>
      </c>
      <c r="J258" s="654" t="s">
        <v>1234</v>
      </c>
      <c r="K258" s="674" t="s">
        <v>531</v>
      </c>
      <c r="L258" s="1578"/>
    </row>
    <row r="259" spans="1:12" ht="55.2">
      <c r="A259" s="1613"/>
      <c r="B259" s="1593"/>
      <c r="C259" s="1593"/>
      <c r="D259" s="1581"/>
      <c r="E259" s="1578"/>
      <c r="F259" s="1578"/>
      <c r="G259" s="1578"/>
      <c r="H259" s="675"/>
      <c r="I259" s="654" t="s">
        <v>1235</v>
      </c>
      <c r="J259" s="654" t="s">
        <v>1236</v>
      </c>
      <c r="K259" s="674" t="s">
        <v>531</v>
      </c>
      <c r="L259" s="1578"/>
    </row>
    <row r="260" spans="1:12" ht="55.2">
      <c r="A260" s="1613"/>
      <c r="B260" s="1593"/>
      <c r="C260" s="1593"/>
      <c r="D260" s="1581"/>
      <c r="E260" s="1578"/>
      <c r="F260" s="1578"/>
      <c r="G260" s="1578"/>
      <c r="H260" s="675"/>
      <c r="I260" s="654" t="s">
        <v>538</v>
      </c>
      <c r="J260" s="654" t="s">
        <v>1237</v>
      </c>
      <c r="K260" s="674" t="s">
        <v>531</v>
      </c>
      <c r="L260" s="1578"/>
    </row>
    <row r="261" spans="1:12" ht="55.2">
      <c r="A261" s="1613"/>
      <c r="B261" s="1593"/>
      <c r="C261" s="1593"/>
      <c r="D261" s="1581"/>
      <c r="E261" s="1578"/>
      <c r="F261" s="1578"/>
      <c r="G261" s="1578"/>
      <c r="H261" s="675"/>
      <c r="I261" s="654" t="s">
        <v>1238</v>
      </c>
      <c r="J261" s="654" t="s">
        <v>1239</v>
      </c>
      <c r="K261" s="674" t="s">
        <v>531</v>
      </c>
      <c r="L261" s="1578"/>
    </row>
    <row r="262" spans="1:12" ht="358.8">
      <c r="A262" s="1613"/>
      <c r="B262" s="1593"/>
      <c r="C262" s="1593"/>
      <c r="D262" s="1581"/>
      <c r="E262" s="1578"/>
      <c r="F262" s="1578"/>
      <c r="G262" s="1578"/>
      <c r="H262" s="675"/>
      <c r="I262" s="654" t="s">
        <v>3407</v>
      </c>
      <c r="J262" s="654" t="s">
        <v>510</v>
      </c>
      <c r="K262" s="674">
        <v>2007</v>
      </c>
      <c r="L262" s="1578"/>
    </row>
    <row r="263" spans="1:12" ht="41.4">
      <c r="A263" s="1613"/>
      <c r="B263" s="1593"/>
      <c r="C263" s="1593"/>
      <c r="D263" s="1581"/>
      <c r="E263" s="1578"/>
      <c r="F263" s="1578"/>
      <c r="G263" s="1578"/>
      <c r="H263" s="675"/>
      <c r="I263" s="654" t="s">
        <v>1240</v>
      </c>
      <c r="J263" s="654" t="s">
        <v>1241</v>
      </c>
      <c r="K263" s="674">
        <v>2007</v>
      </c>
      <c r="L263" s="1578"/>
    </row>
    <row r="264" spans="1:12" ht="55.2">
      <c r="A264" s="1613"/>
      <c r="B264" s="1593"/>
      <c r="C264" s="1593"/>
      <c r="D264" s="1581"/>
      <c r="E264" s="1578"/>
      <c r="F264" s="1578"/>
      <c r="G264" s="1578"/>
      <c r="H264" s="675"/>
      <c r="I264" s="654" t="s">
        <v>730</v>
      </c>
      <c r="J264" s="654" t="s">
        <v>731</v>
      </c>
      <c r="K264" s="164">
        <v>2011</v>
      </c>
      <c r="L264" s="1578"/>
    </row>
    <row r="265" spans="1:12" ht="55.2">
      <c r="A265" s="1613"/>
      <c r="B265" s="1593"/>
      <c r="C265" s="1593"/>
      <c r="D265" s="1581"/>
      <c r="E265" s="1578"/>
      <c r="F265" s="1578"/>
      <c r="G265" s="1578"/>
      <c r="H265" s="675"/>
      <c r="I265" s="654" t="s">
        <v>728</v>
      </c>
      <c r="J265" s="654" t="s">
        <v>729</v>
      </c>
      <c r="K265" s="164">
        <v>2009</v>
      </c>
      <c r="L265" s="1578"/>
    </row>
    <row r="266" spans="1:12" ht="41.4">
      <c r="A266" s="1613"/>
      <c r="B266" s="1593"/>
      <c r="C266" s="1593"/>
      <c r="D266" s="1581"/>
      <c r="E266" s="1578"/>
      <c r="F266" s="1578"/>
      <c r="G266" s="1578"/>
      <c r="H266" s="675"/>
      <c r="I266" s="654" t="s">
        <v>745</v>
      </c>
      <c r="J266" s="654" t="s">
        <v>746</v>
      </c>
      <c r="K266" s="164">
        <v>2005</v>
      </c>
      <c r="L266" s="1578"/>
    </row>
    <row r="267" spans="1:12" ht="55.2">
      <c r="A267" s="1613"/>
      <c r="B267" s="1593"/>
      <c r="C267" s="1593"/>
      <c r="D267" s="1581"/>
      <c r="E267" s="1578"/>
      <c r="F267" s="1578"/>
      <c r="G267" s="1578"/>
      <c r="H267" s="675"/>
      <c r="I267" s="654" t="s">
        <v>749</v>
      </c>
      <c r="J267" s="654" t="s">
        <v>750</v>
      </c>
      <c r="K267" s="1583">
        <v>2005</v>
      </c>
      <c r="L267" s="1578"/>
    </row>
    <row r="268" spans="1:12">
      <c r="A268" s="1613"/>
      <c r="B268" s="1593"/>
      <c r="C268" s="1593"/>
      <c r="D268" s="1581"/>
      <c r="E268" s="1578"/>
      <c r="F268" s="1578"/>
      <c r="G268" s="1578"/>
      <c r="H268" s="675"/>
      <c r="I268" s="654"/>
      <c r="J268" s="654" t="s">
        <v>751</v>
      </c>
      <c r="K268" s="1585"/>
      <c r="L268" s="1578"/>
    </row>
    <row r="269" spans="1:12">
      <c r="A269" s="1613"/>
      <c r="B269" s="1593"/>
      <c r="C269" s="1593"/>
      <c r="D269" s="1581"/>
      <c r="E269" s="1578"/>
      <c r="F269" s="1578"/>
      <c r="G269" s="1578"/>
      <c r="H269" s="675"/>
      <c r="I269" s="654"/>
      <c r="J269" s="654" t="s">
        <v>752</v>
      </c>
      <c r="K269" s="1584"/>
      <c r="L269" s="1578"/>
    </row>
    <row r="270" spans="1:12" ht="55.2">
      <c r="A270" s="1613"/>
      <c r="B270" s="1593"/>
      <c r="C270" s="1593"/>
      <c r="D270" s="1581"/>
      <c r="E270" s="1578"/>
      <c r="F270" s="1578"/>
      <c r="G270" s="1578"/>
      <c r="H270" s="675"/>
      <c r="I270" s="654" t="s">
        <v>753</v>
      </c>
      <c r="J270" s="654" t="s">
        <v>754</v>
      </c>
      <c r="K270" s="164">
        <v>2005</v>
      </c>
      <c r="L270" s="1578"/>
    </row>
    <row r="271" spans="1:12" ht="55.2">
      <c r="A271" s="1613"/>
      <c r="B271" s="1593"/>
      <c r="C271" s="1593"/>
      <c r="D271" s="1581"/>
      <c r="E271" s="1578"/>
      <c r="F271" s="1578"/>
      <c r="G271" s="1578"/>
      <c r="H271" s="675"/>
      <c r="I271" s="654" t="s">
        <v>755</v>
      </c>
      <c r="J271" s="654" t="s">
        <v>483</v>
      </c>
      <c r="K271" s="164">
        <v>2006</v>
      </c>
      <c r="L271" s="1578"/>
    </row>
    <row r="272" spans="1:12" ht="41.4">
      <c r="A272" s="1613"/>
      <c r="B272" s="1593"/>
      <c r="C272" s="1593"/>
      <c r="D272" s="1581"/>
      <c r="E272" s="1578"/>
      <c r="F272" s="1578"/>
      <c r="G272" s="1578"/>
      <c r="H272" s="675"/>
      <c r="I272" s="654" t="s">
        <v>747</v>
      </c>
      <c r="J272" s="654" t="s">
        <v>748</v>
      </c>
      <c r="K272" s="164">
        <v>2005</v>
      </c>
      <c r="L272" s="1578"/>
    </row>
    <row r="273" spans="1:12" ht="55.2">
      <c r="A273" s="1613"/>
      <c r="B273" s="1593"/>
      <c r="C273" s="1593"/>
      <c r="D273" s="1581"/>
      <c r="E273" s="1578"/>
      <c r="F273" s="1578"/>
      <c r="G273" s="1578"/>
      <c r="H273" s="675"/>
      <c r="I273" s="654" t="s">
        <v>3408</v>
      </c>
      <c r="J273" s="654" t="s">
        <v>1242</v>
      </c>
      <c r="K273" s="668" t="s">
        <v>541</v>
      </c>
      <c r="L273" s="1578"/>
    </row>
    <row r="274" spans="1:12" ht="41.4">
      <c r="A274" s="1613"/>
      <c r="B274" s="1593"/>
      <c r="C274" s="1593"/>
      <c r="D274" s="1581"/>
      <c r="E274" s="1578"/>
      <c r="F274" s="1578"/>
      <c r="G274" s="1578"/>
      <c r="H274" s="675"/>
      <c r="I274" s="654" t="s">
        <v>1243</v>
      </c>
      <c r="J274" s="654" t="s">
        <v>1244</v>
      </c>
      <c r="K274" s="674" t="s">
        <v>541</v>
      </c>
      <c r="L274" s="1578"/>
    </row>
    <row r="275" spans="1:12" ht="41.4">
      <c r="A275" s="1613"/>
      <c r="B275" s="1593"/>
      <c r="C275" s="1593"/>
      <c r="D275" s="1581"/>
      <c r="E275" s="1578"/>
      <c r="F275" s="1578"/>
      <c r="G275" s="1578"/>
      <c r="H275" s="675"/>
      <c r="I275" s="654" t="s">
        <v>3409</v>
      </c>
      <c r="J275" s="654" t="s">
        <v>1245</v>
      </c>
      <c r="K275" s="674" t="s">
        <v>541</v>
      </c>
      <c r="L275" s="1578"/>
    </row>
    <row r="276" spans="1:12" ht="41.4">
      <c r="A276" s="1613"/>
      <c r="B276" s="1593"/>
      <c r="C276" s="1593"/>
      <c r="D276" s="1581"/>
      <c r="E276" s="1578"/>
      <c r="F276" s="1578"/>
      <c r="G276" s="1578"/>
      <c r="H276" s="675"/>
      <c r="I276" s="654" t="s">
        <v>3410</v>
      </c>
      <c r="J276" s="654" t="s">
        <v>1246</v>
      </c>
      <c r="K276" s="674" t="s">
        <v>541</v>
      </c>
      <c r="L276" s="1578"/>
    </row>
    <row r="277" spans="1:12" ht="41.4">
      <c r="A277" s="1613"/>
      <c r="B277" s="1593"/>
      <c r="C277" s="1593"/>
      <c r="D277" s="1581"/>
      <c r="E277" s="1578"/>
      <c r="F277" s="1578"/>
      <c r="G277" s="1578"/>
      <c r="H277" s="675"/>
      <c r="I277" s="654" t="s">
        <v>544</v>
      </c>
      <c r="J277" s="654" t="s">
        <v>1247</v>
      </c>
      <c r="K277" s="674" t="s">
        <v>541</v>
      </c>
      <c r="L277" s="1578"/>
    </row>
    <row r="278" spans="1:12" ht="27.6">
      <c r="A278" s="1613"/>
      <c r="B278" s="1593"/>
      <c r="C278" s="1593"/>
      <c r="D278" s="1581"/>
      <c r="E278" s="1578"/>
      <c r="F278" s="1578"/>
      <c r="G278" s="1578"/>
      <c r="H278" s="675"/>
      <c r="I278" s="654" t="s">
        <v>545</v>
      </c>
      <c r="J278" s="654" t="s">
        <v>1248</v>
      </c>
      <c r="K278" s="674" t="s">
        <v>541</v>
      </c>
      <c r="L278" s="1578"/>
    </row>
    <row r="279" spans="1:12" ht="27.6">
      <c r="A279" s="1613"/>
      <c r="B279" s="1593"/>
      <c r="C279" s="1593"/>
      <c r="D279" s="1581"/>
      <c r="E279" s="1578"/>
      <c r="F279" s="1578"/>
      <c r="G279" s="1578"/>
      <c r="H279" s="675"/>
      <c r="I279" s="654" t="s">
        <v>546</v>
      </c>
      <c r="J279" s="654" t="s">
        <v>1249</v>
      </c>
      <c r="K279" s="674" t="s">
        <v>541</v>
      </c>
      <c r="L279" s="1578"/>
    </row>
    <row r="280" spans="1:12" ht="27.6">
      <c r="A280" s="1613"/>
      <c r="B280" s="1593"/>
      <c r="C280" s="1593"/>
      <c r="D280" s="1581"/>
      <c r="E280" s="1578"/>
      <c r="F280" s="1578"/>
      <c r="G280" s="1578"/>
      <c r="H280" s="675"/>
      <c r="I280" s="654" t="s">
        <v>1250</v>
      </c>
      <c r="J280" s="654" t="s">
        <v>1251</v>
      </c>
      <c r="K280" s="674" t="s">
        <v>541</v>
      </c>
      <c r="L280" s="1578"/>
    </row>
    <row r="281" spans="1:12" ht="55.2">
      <c r="A281" s="1613"/>
      <c r="B281" s="1593"/>
      <c r="C281" s="1593"/>
      <c r="D281" s="1581"/>
      <c r="E281" s="1578"/>
      <c r="F281" s="1578"/>
      <c r="G281" s="1578"/>
      <c r="H281" s="675"/>
      <c r="I281" s="654" t="s">
        <v>548</v>
      </c>
      <c r="J281" s="654" t="s">
        <v>1252</v>
      </c>
      <c r="K281" s="674" t="s">
        <v>541</v>
      </c>
      <c r="L281" s="1578"/>
    </row>
    <row r="282" spans="1:12" ht="69">
      <c r="A282" s="1613"/>
      <c r="B282" s="1593"/>
      <c r="C282" s="1593"/>
      <c r="D282" s="1581"/>
      <c r="E282" s="1578"/>
      <c r="F282" s="1578"/>
      <c r="G282" s="1578"/>
      <c r="H282" s="675"/>
      <c r="I282" s="654" t="s">
        <v>549</v>
      </c>
      <c r="J282" s="654" t="s">
        <v>1253</v>
      </c>
      <c r="K282" s="674" t="s">
        <v>541</v>
      </c>
      <c r="L282" s="1578"/>
    </row>
    <row r="283" spans="1:12" ht="27.6">
      <c r="A283" s="1613"/>
      <c r="B283" s="1593"/>
      <c r="C283" s="1593"/>
      <c r="D283" s="1581"/>
      <c r="E283" s="1578"/>
      <c r="F283" s="1578"/>
      <c r="G283" s="1578"/>
      <c r="H283" s="675"/>
      <c r="I283" s="654" t="s">
        <v>550</v>
      </c>
      <c r="J283" s="654" t="s">
        <v>1254</v>
      </c>
      <c r="K283" s="674" t="s">
        <v>541</v>
      </c>
      <c r="L283" s="1578"/>
    </row>
    <row r="284" spans="1:12" ht="55.2">
      <c r="A284" s="1613"/>
      <c r="B284" s="1593"/>
      <c r="C284" s="1593"/>
      <c r="D284" s="1581"/>
      <c r="E284" s="1578"/>
      <c r="F284" s="1578"/>
      <c r="G284" s="1578"/>
      <c r="H284" s="675"/>
      <c r="I284" s="654" t="s">
        <v>551</v>
      </c>
      <c r="J284" s="654" t="s">
        <v>1255</v>
      </c>
      <c r="K284" s="674" t="s">
        <v>541</v>
      </c>
      <c r="L284" s="1578"/>
    </row>
    <row r="285" spans="1:12" ht="27.6">
      <c r="A285" s="1613"/>
      <c r="B285" s="1593"/>
      <c r="C285" s="1593"/>
      <c r="D285" s="1581"/>
      <c r="E285" s="1578"/>
      <c r="F285" s="1578"/>
      <c r="G285" s="1578"/>
      <c r="H285" s="675"/>
      <c r="I285" s="654" t="s">
        <v>552</v>
      </c>
      <c r="J285" s="654" t="s">
        <v>1256</v>
      </c>
      <c r="K285" s="674" t="s">
        <v>541</v>
      </c>
      <c r="L285" s="1578"/>
    </row>
    <row r="286" spans="1:12" ht="41.4">
      <c r="A286" s="1613"/>
      <c r="B286" s="1593"/>
      <c r="C286" s="1593"/>
      <c r="D286" s="1581"/>
      <c r="E286" s="1578"/>
      <c r="F286" s="1578"/>
      <c r="G286" s="1578"/>
      <c r="H286" s="675"/>
      <c r="I286" s="654" t="s">
        <v>553</v>
      </c>
      <c r="J286" s="654" t="s">
        <v>1257</v>
      </c>
      <c r="K286" s="674" t="s">
        <v>541</v>
      </c>
      <c r="L286" s="1578"/>
    </row>
    <row r="287" spans="1:12" ht="69" customHeight="1">
      <c r="A287" s="1613"/>
      <c r="B287" s="1593"/>
      <c r="C287" s="1593"/>
      <c r="D287" s="1581"/>
      <c r="E287" s="1578"/>
      <c r="F287" s="1578"/>
      <c r="G287" s="1578"/>
      <c r="H287" s="675"/>
      <c r="I287" s="654" t="s">
        <v>554</v>
      </c>
      <c r="J287" s="654" t="s">
        <v>1258</v>
      </c>
      <c r="K287" s="674" t="s">
        <v>541</v>
      </c>
      <c r="L287" s="1578"/>
    </row>
    <row r="288" spans="1:12" ht="41.4">
      <c r="A288" s="1613"/>
      <c r="B288" s="1593"/>
      <c r="C288" s="1593"/>
      <c r="D288" s="1581"/>
      <c r="E288" s="1578"/>
      <c r="F288" s="1578"/>
      <c r="G288" s="1578"/>
      <c r="H288" s="675"/>
      <c r="I288" s="654" t="s">
        <v>555</v>
      </c>
      <c r="J288" s="654" t="s">
        <v>1259</v>
      </c>
      <c r="K288" s="674" t="s">
        <v>541</v>
      </c>
      <c r="L288" s="1578"/>
    </row>
    <row r="289" spans="1:12" ht="41.4">
      <c r="A289" s="1613"/>
      <c r="B289" s="1593"/>
      <c r="C289" s="1593"/>
      <c r="D289" s="1581"/>
      <c r="E289" s="1578"/>
      <c r="F289" s="1578"/>
      <c r="G289" s="1578"/>
      <c r="H289" s="675"/>
      <c r="I289" s="654" t="s">
        <v>556</v>
      </c>
      <c r="J289" s="654" t="s">
        <v>1260</v>
      </c>
      <c r="K289" s="674" t="s">
        <v>541</v>
      </c>
      <c r="L289" s="1578"/>
    </row>
    <row r="290" spans="1:12" ht="55.2">
      <c r="A290" s="1613"/>
      <c r="B290" s="1593"/>
      <c r="C290" s="1593"/>
      <c r="D290" s="1581"/>
      <c r="E290" s="1578"/>
      <c r="F290" s="1578"/>
      <c r="G290" s="1578"/>
      <c r="H290" s="675"/>
      <c r="I290" s="654" t="s">
        <v>1261</v>
      </c>
      <c r="J290" s="654" t="s">
        <v>1262</v>
      </c>
      <c r="K290" s="674" t="s">
        <v>541</v>
      </c>
      <c r="L290" s="1578"/>
    </row>
    <row r="291" spans="1:12">
      <c r="A291" s="1613"/>
      <c r="B291" s="1593"/>
      <c r="C291" s="1593"/>
      <c r="D291" s="1581"/>
      <c r="E291" s="1578"/>
      <c r="F291" s="1578"/>
      <c r="G291" s="1578"/>
      <c r="H291" s="675"/>
      <c r="I291" s="654" t="s">
        <v>558</v>
      </c>
      <c r="J291" s="654" t="s">
        <v>1263</v>
      </c>
      <c r="K291" s="674" t="s">
        <v>541</v>
      </c>
      <c r="L291" s="1578"/>
    </row>
    <row r="292" spans="1:12">
      <c r="A292" s="1613"/>
      <c r="B292" s="1593"/>
      <c r="C292" s="1593"/>
      <c r="D292" s="1581"/>
      <c r="E292" s="1578"/>
      <c r="F292" s="1578"/>
      <c r="G292" s="1578"/>
      <c r="H292" s="675"/>
      <c r="I292" s="654" t="s">
        <v>558</v>
      </c>
      <c r="J292" s="654" t="s">
        <v>1264</v>
      </c>
      <c r="K292" s="674" t="s">
        <v>541</v>
      </c>
      <c r="L292" s="1578"/>
    </row>
    <row r="293" spans="1:12" ht="69">
      <c r="A293" s="1613"/>
      <c r="B293" s="1593"/>
      <c r="C293" s="1593"/>
      <c r="D293" s="1581"/>
      <c r="E293" s="1578"/>
      <c r="F293" s="1578"/>
      <c r="G293" s="1578"/>
      <c r="H293" s="675"/>
      <c r="I293" s="654" t="s">
        <v>559</v>
      </c>
      <c r="J293" s="654" t="s">
        <v>1265</v>
      </c>
      <c r="K293" s="674" t="s">
        <v>541</v>
      </c>
      <c r="L293" s="1578"/>
    </row>
    <row r="294" spans="1:12" ht="41.4">
      <c r="A294" s="1613"/>
      <c r="B294" s="1593"/>
      <c r="C294" s="1593"/>
      <c r="D294" s="1581"/>
      <c r="E294" s="1578"/>
      <c r="F294" s="1578"/>
      <c r="G294" s="1578"/>
      <c r="H294" s="675"/>
      <c r="I294" s="654" t="s">
        <v>560</v>
      </c>
      <c r="J294" s="654" t="s">
        <v>1266</v>
      </c>
      <c r="K294" s="674" t="s">
        <v>541</v>
      </c>
      <c r="L294" s="1578"/>
    </row>
    <row r="295" spans="1:12" ht="41.4">
      <c r="A295" s="1613"/>
      <c r="B295" s="1593"/>
      <c r="C295" s="1593"/>
      <c r="D295" s="1581"/>
      <c r="E295" s="1578"/>
      <c r="F295" s="1578"/>
      <c r="G295" s="1578"/>
      <c r="H295" s="675"/>
      <c r="I295" s="654" t="s">
        <v>561</v>
      </c>
      <c r="J295" s="654" t="s">
        <v>1267</v>
      </c>
      <c r="K295" s="674" t="s">
        <v>541</v>
      </c>
      <c r="L295" s="1578"/>
    </row>
    <row r="296" spans="1:12" ht="69">
      <c r="A296" s="1613"/>
      <c r="B296" s="1593"/>
      <c r="C296" s="1593"/>
      <c r="D296" s="1581"/>
      <c r="E296" s="1578"/>
      <c r="F296" s="1578"/>
      <c r="G296" s="1578"/>
      <c r="H296" s="675"/>
      <c r="I296" s="654" t="s">
        <v>562</v>
      </c>
      <c r="J296" s="654" t="s">
        <v>1268</v>
      </c>
      <c r="K296" s="674" t="s">
        <v>541</v>
      </c>
      <c r="L296" s="1578"/>
    </row>
    <row r="297" spans="1:12" ht="69">
      <c r="A297" s="1613"/>
      <c r="B297" s="1593"/>
      <c r="C297" s="1593"/>
      <c r="D297" s="1581"/>
      <c r="E297" s="1578"/>
      <c r="F297" s="1578"/>
      <c r="G297" s="1578"/>
      <c r="H297" s="675"/>
      <c r="I297" s="654" t="s">
        <v>562</v>
      </c>
      <c r="J297" s="654" t="s">
        <v>1269</v>
      </c>
      <c r="K297" s="674" t="s">
        <v>541</v>
      </c>
      <c r="L297" s="1578"/>
    </row>
    <row r="298" spans="1:12" ht="55.2">
      <c r="A298" s="1613"/>
      <c r="B298" s="1593"/>
      <c r="C298" s="1593"/>
      <c r="D298" s="1581"/>
      <c r="E298" s="1578"/>
      <c r="F298" s="1578"/>
      <c r="G298" s="1578"/>
      <c r="H298" s="675"/>
      <c r="I298" s="654" t="s">
        <v>563</v>
      </c>
      <c r="J298" s="654" t="s">
        <v>1270</v>
      </c>
      <c r="K298" s="674" t="s">
        <v>541</v>
      </c>
      <c r="L298" s="1578"/>
    </row>
    <row r="299" spans="1:12" ht="69">
      <c r="A299" s="1613"/>
      <c r="B299" s="1593"/>
      <c r="C299" s="1593"/>
      <c r="D299" s="1581"/>
      <c r="E299" s="1578"/>
      <c r="F299" s="1578"/>
      <c r="G299" s="1578"/>
      <c r="H299" s="675"/>
      <c r="I299" s="654" t="s">
        <v>564</v>
      </c>
      <c r="J299" s="654" t="s">
        <v>1271</v>
      </c>
      <c r="K299" s="674" t="s">
        <v>541</v>
      </c>
      <c r="L299" s="1578"/>
    </row>
    <row r="300" spans="1:12" ht="27.6">
      <c r="A300" s="1613"/>
      <c r="B300" s="1593"/>
      <c r="C300" s="1593"/>
      <c r="D300" s="1581"/>
      <c r="E300" s="1578"/>
      <c r="F300" s="1578"/>
      <c r="G300" s="1578"/>
      <c r="H300" s="675"/>
      <c r="I300" s="654" t="s">
        <v>565</v>
      </c>
      <c r="J300" s="654" t="s">
        <v>1272</v>
      </c>
      <c r="K300" s="674" t="s">
        <v>541</v>
      </c>
      <c r="L300" s="1578"/>
    </row>
    <row r="301" spans="1:12" ht="27.6">
      <c r="A301" s="1613"/>
      <c r="B301" s="1593"/>
      <c r="C301" s="1593"/>
      <c r="D301" s="1581"/>
      <c r="E301" s="1578"/>
      <c r="F301" s="1578"/>
      <c r="G301" s="1578"/>
      <c r="H301" s="675"/>
      <c r="I301" s="654" t="s">
        <v>565</v>
      </c>
      <c r="J301" s="654" t="s">
        <v>1273</v>
      </c>
      <c r="K301" s="674" t="s">
        <v>541</v>
      </c>
      <c r="L301" s="1578"/>
    </row>
    <row r="302" spans="1:12" ht="27.6">
      <c r="A302" s="1613"/>
      <c r="B302" s="1593"/>
      <c r="C302" s="1593"/>
      <c r="D302" s="1581"/>
      <c r="E302" s="1578"/>
      <c r="F302" s="1578"/>
      <c r="G302" s="1578"/>
      <c r="H302" s="675"/>
      <c r="I302" s="654" t="s">
        <v>565</v>
      </c>
      <c r="J302" s="654" t="s">
        <v>1274</v>
      </c>
      <c r="K302" s="674" t="s">
        <v>541</v>
      </c>
      <c r="L302" s="1578"/>
    </row>
    <row r="303" spans="1:12" ht="27.6">
      <c r="A303" s="1613"/>
      <c r="B303" s="1593"/>
      <c r="C303" s="1593"/>
      <c r="D303" s="1581"/>
      <c r="E303" s="1578"/>
      <c r="F303" s="1578"/>
      <c r="G303" s="1578"/>
      <c r="H303" s="675"/>
      <c r="I303" s="654" t="s">
        <v>565</v>
      </c>
      <c r="J303" s="654" t="s">
        <v>1275</v>
      </c>
      <c r="K303" s="674" t="s">
        <v>541</v>
      </c>
      <c r="L303" s="1578"/>
    </row>
    <row r="304" spans="1:12" ht="27.6">
      <c r="A304" s="1613"/>
      <c r="B304" s="1593"/>
      <c r="C304" s="1593"/>
      <c r="D304" s="1581"/>
      <c r="E304" s="1578"/>
      <c r="F304" s="1578"/>
      <c r="G304" s="1578"/>
      <c r="H304" s="675"/>
      <c r="I304" s="654" t="s">
        <v>565</v>
      </c>
      <c r="J304" s="654" t="s">
        <v>1276</v>
      </c>
      <c r="K304" s="674" t="s">
        <v>541</v>
      </c>
      <c r="L304" s="1578"/>
    </row>
    <row r="305" spans="1:12" ht="27.6">
      <c r="A305" s="1613"/>
      <c r="B305" s="1593"/>
      <c r="C305" s="1593"/>
      <c r="D305" s="1581"/>
      <c r="E305" s="1578"/>
      <c r="F305" s="1578"/>
      <c r="G305" s="1578"/>
      <c r="H305" s="675"/>
      <c r="I305" s="654" t="s">
        <v>565</v>
      </c>
      <c r="J305" s="654" t="s">
        <v>1277</v>
      </c>
      <c r="K305" s="674" t="s">
        <v>541</v>
      </c>
      <c r="L305" s="1578"/>
    </row>
    <row r="306" spans="1:12" ht="27.6">
      <c r="A306" s="1613"/>
      <c r="B306" s="1593"/>
      <c r="C306" s="1593"/>
      <c r="D306" s="1581"/>
      <c r="E306" s="1578"/>
      <c r="F306" s="1578"/>
      <c r="G306" s="1578"/>
      <c r="H306" s="675"/>
      <c r="I306" s="654" t="s">
        <v>566</v>
      </c>
      <c r="J306" s="654" t="s">
        <v>1278</v>
      </c>
      <c r="K306" s="674" t="s">
        <v>541</v>
      </c>
      <c r="L306" s="1578"/>
    </row>
    <row r="307" spans="1:12" ht="27.6">
      <c r="A307" s="1613"/>
      <c r="B307" s="1593"/>
      <c r="C307" s="1593"/>
      <c r="D307" s="1581"/>
      <c r="E307" s="1578"/>
      <c r="F307" s="1578"/>
      <c r="G307" s="1578"/>
      <c r="H307" s="675"/>
      <c r="I307" s="654" t="s">
        <v>567</v>
      </c>
      <c r="J307" s="654" t="s">
        <v>1279</v>
      </c>
      <c r="K307" s="674" t="s">
        <v>541</v>
      </c>
      <c r="L307" s="1578"/>
    </row>
    <row r="308" spans="1:12" ht="27.6">
      <c r="A308" s="1613"/>
      <c r="B308" s="1593"/>
      <c r="C308" s="1593"/>
      <c r="D308" s="1581"/>
      <c r="E308" s="1578"/>
      <c r="F308" s="1578"/>
      <c r="G308" s="1578"/>
      <c r="H308" s="675"/>
      <c r="I308" s="654" t="s">
        <v>567</v>
      </c>
      <c r="J308" s="654" t="s">
        <v>1280</v>
      </c>
      <c r="K308" s="674" t="s">
        <v>541</v>
      </c>
      <c r="L308" s="1578"/>
    </row>
    <row r="309" spans="1:12" ht="27.6">
      <c r="A309" s="1613"/>
      <c r="B309" s="1593"/>
      <c r="C309" s="1593"/>
      <c r="D309" s="1581"/>
      <c r="E309" s="1578"/>
      <c r="F309" s="1578"/>
      <c r="G309" s="1578"/>
      <c r="H309" s="675"/>
      <c r="I309" s="654" t="s">
        <v>567</v>
      </c>
      <c r="J309" s="654" t="s">
        <v>1281</v>
      </c>
      <c r="K309" s="674" t="s">
        <v>541</v>
      </c>
      <c r="L309" s="1578"/>
    </row>
    <row r="310" spans="1:12" ht="27.6">
      <c r="A310" s="1613"/>
      <c r="B310" s="1593"/>
      <c r="C310" s="1593"/>
      <c r="D310" s="1581"/>
      <c r="E310" s="1578"/>
      <c r="F310" s="1578"/>
      <c r="G310" s="1578"/>
      <c r="H310" s="675"/>
      <c r="I310" s="654" t="s">
        <v>567</v>
      </c>
      <c r="J310" s="654" t="s">
        <v>1282</v>
      </c>
      <c r="K310" s="674" t="s">
        <v>541</v>
      </c>
      <c r="L310" s="1578"/>
    </row>
    <row r="311" spans="1:12">
      <c r="A311" s="1613"/>
      <c r="B311" s="1593"/>
      <c r="C311" s="1593"/>
      <c r="D311" s="1581"/>
      <c r="E311" s="1578"/>
      <c r="F311" s="1578"/>
      <c r="G311" s="1578"/>
      <c r="H311" s="675"/>
      <c r="I311" s="654" t="s">
        <v>568</v>
      </c>
      <c r="J311" s="654" t="s">
        <v>1283</v>
      </c>
      <c r="K311" s="674" t="s">
        <v>541</v>
      </c>
      <c r="L311" s="1578"/>
    </row>
    <row r="312" spans="1:12">
      <c r="A312" s="1613"/>
      <c r="B312" s="1593"/>
      <c r="C312" s="1593"/>
      <c r="D312" s="1581"/>
      <c r="E312" s="1578"/>
      <c r="F312" s="1578"/>
      <c r="G312" s="1578"/>
      <c r="H312" s="675"/>
      <c r="I312" s="654" t="s">
        <v>568</v>
      </c>
      <c r="J312" s="654" t="s">
        <v>1284</v>
      </c>
      <c r="K312" s="674" t="s">
        <v>541</v>
      </c>
      <c r="L312" s="1578"/>
    </row>
    <row r="313" spans="1:12">
      <c r="A313" s="1613"/>
      <c r="B313" s="1593"/>
      <c r="C313" s="1593"/>
      <c r="D313" s="1581"/>
      <c r="E313" s="1578"/>
      <c r="F313" s="1578"/>
      <c r="G313" s="1578"/>
      <c r="H313" s="675"/>
      <c r="I313" s="654" t="s">
        <v>568</v>
      </c>
      <c r="J313" s="654" t="s">
        <v>1285</v>
      </c>
      <c r="K313" s="674" t="s">
        <v>541</v>
      </c>
      <c r="L313" s="1578"/>
    </row>
    <row r="314" spans="1:12">
      <c r="A314" s="1613"/>
      <c r="B314" s="1593"/>
      <c r="C314" s="1593"/>
      <c r="D314" s="1581"/>
      <c r="E314" s="1578"/>
      <c r="F314" s="1578"/>
      <c r="G314" s="1578"/>
      <c r="H314" s="675"/>
      <c r="I314" s="654" t="s">
        <v>568</v>
      </c>
      <c r="J314" s="654" t="s">
        <v>1286</v>
      </c>
      <c r="K314" s="674" t="s">
        <v>541</v>
      </c>
      <c r="L314" s="1578"/>
    </row>
    <row r="315" spans="1:12" ht="55.2">
      <c r="A315" s="1613"/>
      <c r="B315" s="1593"/>
      <c r="C315" s="1593"/>
      <c r="D315" s="1581"/>
      <c r="E315" s="1578"/>
      <c r="F315" s="1578"/>
      <c r="G315" s="1578"/>
      <c r="H315" s="675"/>
      <c r="I315" s="654" t="s">
        <v>1287</v>
      </c>
      <c r="J315" s="654" t="s">
        <v>1288</v>
      </c>
      <c r="K315" s="674" t="s">
        <v>541</v>
      </c>
      <c r="L315" s="1578"/>
    </row>
    <row r="316" spans="1:12" ht="69">
      <c r="A316" s="1613"/>
      <c r="B316" s="1593"/>
      <c r="C316" s="1593"/>
      <c r="D316" s="1581"/>
      <c r="E316" s="1578"/>
      <c r="F316" s="1578"/>
      <c r="G316" s="1578"/>
      <c r="H316" s="675"/>
      <c r="I316" s="654" t="s">
        <v>570</v>
      </c>
      <c r="J316" s="654" t="s">
        <v>1289</v>
      </c>
      <c r="K316" s="674" t="s">
        <v>541</v>
      </c>
      <c r="L316" s="1578"/>
    </row>
    <row r="317" spans="1:12">
      <c r="A317" s="1613"/>
      <c r="B317" s="1593"/>
      <c r="C317" s="1593"/>
      <c r="D317" s="1581"/>
      <c r="E317" s="1578"/>
      <c r="F317" s="1578"/>
      <c r="G317" s="1578"/>
      <c r="H317" s="675"/>
      <c r="I317" s="654" t="s">
        <v>571</v>
      </c>
      <c r="J317" s="654" t="s">
        <v>1290</v>
      </c>
      <c r="K317" s="674">
        <v>2004</v>
      </c>
      <c r="L317" s="1578"/>
    </row>
    <row r="318" spans="1:12" ht="27.6">
      <c r="A318" s="1613"/>
      <c r="B318" s="1593"/>
      <c r="C318" s="1593"/>
      <c r="D318" s="1581"/>
      <c r="E318" s="1578"/>
      <c r="F318" s="1578"/>
      <c r="G318" s="1578"/>
      <c r="H318" s="675"/>
      <c r="I318" s="654" t="s">
        <v>572</v>
      </c>
      <c r="J318" s="654" t="s">
        <v>1291</v>
      </c>
      <c r="K318" s="674">
        <v>2005</v>
      </c>
      <c r="L318" s="1578"/>
    </row>
    <row r="319" spans="1:12" ht="27.6">
      <c r="A319" s="1613"/>
      <c r="B319" s="1593"/>
      <c r="C319" s="1593"/>
      <c r="D319" s="1581"/>
      <c r="E319" s="1578"/>
      <c r="F319" s="1578"/>
      <c r="G319" s="1578"/>
      <c r="H319" s="675"/>
      <c r="I319" s="654" t="s">
        <v>573</v>
      </c>
      <c r="J319" s="654" t="s">
        <v>1292</v>
      </c>
      <c r="K319" s="674">
        <v>2006</v>
      </c>
      <c r="L319" s="1578"/>
    </row>
    <row r="320" spans="1:12">
      <c r="A320" s="1613"/>
      <c r="B320" s="1593"/>
      <c r="C320" s="1593"/>
      <c r="D320" s="1581"/>
      <c r="E320" s="1578"/>
      <c r="F320" s="1578"/>
      <c r="G320" s="1578"/>
      <c r="H320" s="675"/>
      <c r="I320" s="654" t="s">
        <v>574</v>
      </c>
      <c r="J320" s="654" t="s">
        <v>1293</v>
      </c>
      <c r="K320" s="674">
        <v>2006</v>
      </c>
      <c r="L320" s="1578"/>
    </row>
    <row r="321" spans="1:12">
      <c r="A321" s="1613"/>
      <c r="B321" s="1593"/>
      <c r="C321" s="1593"/>
      <c r="D321" s="1581"/>
      <c r="E321" s="1578"/>
      <c r="F321" s="1578"/>
      <c r="G321" s="1578"/>
      <c r="H321" s="675"/>
      <c r="I321" s="654" t="s">
        <v>575</v>
      </c>
      <c r="J321" s="654" t="s">
        <v>1294</v>
      </c>
      <c r="K321" s="674">
        <v>2006</v>
      </c>
      <c r="L321" s="1578"/>
    </row>
    <row r="322" spans="1:12" ht="27.6">
      <c r="A322" s="1613"/>
      <c r="B322" s="1593"/>
      <c r="C322" s="1593"/>
      <c r="D322" s="1581"/>
      <c r="E322" s="1578"/>
      <c r="F322" s="1578"/>
      <c r="G322" s="1578"/>
      <c r="H322" s="675"/>
      <c r="I322" s="654" t="s">
        <v>576</v>
      </c>
      <c r="J322" s="654" t="s">
        <v>1295</v>
      </c>
      <c r="K322" s="674">
        <v>2006</v>
      </c>
      <c r="L322" s="1578"/>
    </row>
    <row r="323" spans="1:12" ht="27.6">
      <c r="A323" s="1613"/>
      <c r="B323" s="1593"/>
      <c r="C323" s="1593"/>
      <c r="D323" s="1581"/>
      <c r="E323" s="1578"/>
      <c r="F323" s="1578"/>
      <c r="G323" s="1578"/>
      <c r="H323" s="675"/>
      <c r="I323" s="654" t="s">
        <v>577</v>
      </c>
      <c r="J323" s="654" t="s">
        <v>1296</v>
      </c>
      <c r="K323" s="674">
        <v>2006</v>
      </c>
      <c r="L323" s="1578"/>
    </row>
    <row r="324" spans="1:12" ht="27.6">
      <c r="A324" s="1613"/>
      <c r="B324" s="1593"/>
      <c r="C324" s="1593"/>
      <c r="D324" s="1581"/>
      <c r="E324" s="1578"/>
      <c r="F324" s="1578"/>
      <c r="G324" s="1578"/>
      <c r="H324" s="675"/>
      <c r="I324" s="654" t="s">
        <v>578</v>
      </c>
      <c r="J324" s="654" t="s">
        <v>579</v>
      </c>
      <c r="K324" s="674"/>
      <c r="L324" s="1578"/>
    </row>
    <row r="325" spans="1:12" ht="27.6">
      <c r="A325" s="1613"/>
      <c r="B325" s="1593"/>
      <c r="C325" s="1593"/>
      <c r="D325" s="1581"/>
      <c r="E325" s="1578"/>
      <c r="F325" s="1578"/>
      <c r="G325" s="1578"/>
      <c r="H325" s="675"/>
      <c r="I325" s="654" t="s">
        <v>580</v>
      </c>
      <c r="J325" s="654" t="s">
        <v>581</v>
      </c>
      <c r="K325" s="674"/>
      <c r="L325" s="1578"/>
    </row>
    <row r="326" spans="1:12" ht="27.6">
      <c r="A326" s="1613"/>
      <c r="B326" s="1593"/>
      <c r="C326" s="1593"/>
      <c r="D326" s="1581"/>
      <c r="E326" s="1578"/>
      <c r="F326" s="1578"/>
      <c r="G326" s="1578"/>
      <c r="H326" s="675"/>
      <c r="I326" s="654" t="s">
        <v>582</v>
      </c>
      <c r="J326" s="654" t="s">
        <v>583</v>
      </c>
      <c r="K326" s="674"/>
      <c r="L326" s="1578"/>
    </row>
    <row r="327" spans="1:12" ht="41.4">
      <c r="A327" s="1613"/>
      <c r="B327" s="1593"/>
      <c r="C327" s="1593"/>
      <c r="D327" s="1581"/>
      <c r="E327" s="1578"/>
      <c r="F327" s="1578"/>
      <c r="G327" s="1578"/>
      <c r="H327" s="675"/>
      <c r="I327" s="654" t="s">
        <v>584</v>
      </c>
      <c r="J327" s="654" t="s">
        <v>585</v>
      </c>
      <c r="K327" s="674"/>
      <c r="L327" s="1578"/>
    </row>
    <row r="328" spans="1:12" ht="41.4">
      <c r="A328" s="1613"/>
      <c r="B328" s="1593"/>
      <c r="C328" s="1593"/>
      <c r="D328" s="1581"/>
      <c r="E328" s="1578"/>
      <c r="F328" s="1578"/>
      <c r="G328" s="1578"/>
      <c r="H328" s="675"/>
      <c r="I328" s="654" t="s">
        <v>584</v>
      </c>
      <c r="J328" s="654" t="s">
        <v>586</v>
      </c>
      <c r="K328" s="674"/>
      <c r="L328" s="1578"/>
    </row>
    <row r="329" spans="1:12" ht="41.4">
      <c r="A329" s="1613"/>
      <c r="B329" s="1593"/>
      <c r="C329" s="1593"/>
      <c r="D329" s="1581"/>
      <c r="E329" s="1578"/>
      <c r="F329" s="1578"/>
      <c r="G329" s="1578"/>
      <c r="H329" s="675"/>
      <c r="I329" s="654" t="s">
        <v>584</v>
      </c>
      <c r="J329" s="654" t="s">
        <v>587</v>
      </c>
      <c r="K329" s="674"/>
      <c r="L329" s="1578"/>
    </row>
    <row r="330" spans="1:12" ht="41.4">
      <c r="A330" s="1613"/>
      <c r="B330" s="1593"/>
      <c r="C330" s="1593"/>
      <c r="D330" s="1581"/>
      <c r="E330" s="1578"/>
      <c r="F330" s="1578"/>
      <c r="G330" s="1578"/>
      <c r="H330" s="675"/>
      <c r="I330" s="654" t="s">
        <v>584</v>
      </c>
      <c r="J330" s="654" t="s">
        <v>588</v>
      </c>
      <c r="K330" s="674"/>
      <c r="L330" s="1578"/>
    </row>
    <row r="331" spans="1:12" ht="41.4">
      <c r="A331" s="1613"/>
      <c r="B331" s="1593"/>
      <c r="C331" s="1593"/>
      <c r="D331" s="1581"/>
      <c r="E331" s="1578"/>
      <c r="F331" s="1578"/>
      <c r="G331" s="1578"/>
      <c r="H331" s="675"/>
      <c r="I331" s="654" t="s">
        <v>584</v>
      </c>
      <c r="J331" s="654" t="s">
        <v>589</v>
      </c>
      <c r="K331" s="674"/>
      <c r="L331" s="1578"/>
    </row>
    <row r="332" spans="1:12" ht="41.4">
      <c r="A332" s="1613"/>
      <c r="B332" s="1593"/>
      <c r="C332" s="1593"/>
      <c r="D332" s="1581"/>
      <c r="E332" s="1578"/>
      <c r="F332" s="1578"/>
      <c r="G332" s="1578"/>
      <c r="H332" s="675"/>
      <c r="I332" s="654" t="s">
        <v>584</v>
      </c>
      <c r="J332" s="654" t="s">
        <v>590</v>
      </c>
      <c r="K332" s="674"/>
      <c r="L332" s="1578"/>
    </row>
    <row r="333" spans="1:12" ht="41.4">
      <c r="A333" s="1613"/>
      <c r="B333" s="1593"/>
      <c r="C333" s="1593"/>
      <c r="D333" s="1581"/>
      <c r="E333" s="1578"/>
      <c r="F333" s="1578"/>
      <c r="G333" s="1578"/>
      <c r="H333" s="675"/>
      <c r="I333" s="654" t="s">
        <v>584</v>
      </c>
      <c r="J333" s="654" t="s">
        <v>591</v>
      </c>
      <c r="K333" s="674"/>
      <c r="L333" s="1578"/>
    </row>
    <row r="334" spans="1:12" ht="41.4">
      <c r="A334" s="1613"/>
      <c r="B334" s="1593"/>
      <c r="C334" s="1593"/>
      <c r="D334" s="1581"/>
      <c r="E334" s="1578"/>
      <c r="F334" s="1578"/>
      <c r="G334" s="1578"/>
      <c r="H334" s="675"/>
      <c r="I334" s="654" t="s">
        <v>584</v>
      </c>
      <c r="J334" s="654" t="s">
        <v>592</v>
      </c>
      <c r="K334" s="674"/>
      <c r="L334" s="1578"/>
    </row>
    <row r="335" spans="1:12" ht="27.6">
      <c r="A335" s="1613"/>
      <c r="B335" s="1593"/>
      <c r="C335" s="1593"/>
      <c r="D335" s="1581"/>
      <c r="E335" s="1578"/>
      <c r="F335" s="1578"/>
      <c r="G335" s="1578"/>
      <c r="H335" s="675"/>
      <c r="I335" s="654" t="s">
        <v>593</v>
      </c>
      <c r="J335" s="654" t="s">
        <v>594</v>
      </c>
      <c r="K335" s="674"/>
      <c r="L335" s="1578"/>
    </row>
    <row r="336" spans="1:12" ht="27.6">
      <c r="A336" s="1613"/>
      <c r="B336" s="1593"/>
      <c r="C336" s="1593"/>
      <c r="D336" s="1581"/>
      <c r="E336" s="1578"/>
      <c r="F336" s="1578"/>
      <c r="G336" s="1578"/>
      <c r="H336" s="675"/>
      <c r="I336" s="654" t="s">
        <v>593</v>
      </c>
      <c r="J336" s="654" t="s">
        <v>595</v>
      </c>
      <c r="K336" s="674"/>
      <c r="L336" s="1578"/>
    </row>
    <row r="337" spans="1:12" ht="27.6">
      <c r="A337" s="1613"/>
      <c r="B337" s="1593"/>
      <c r="C337" s="1593"/>
      <c r="D337" s="1581"/>
      <c r="E337" s="1578"/>
      <c r="F337" s="1578"/>
      <c r="G337" s="1578"/>
      <c r="H337" s="675"/>
      <c r="I337" s="654" t="s">
        <v>593</v>
      </c>
      <c r="J337" s="654" t="s">
        <v>596</v>
      </c>
      <c r="K337" s="674"/>
      <c r="L337" s="1578"/>
    </row>
    <row r="338" spans="1:12" ht="27.6">
      <c r="A338" s="1613"/>
      <c r="B338" s="1593"/>
      <c r="C338" s="1593"/>
      <c r="D338" s="1581"/>
      <c r="E338" s="1578"/>
      <c r="F338" s="1578"/>
      <c r="G338" s="1578"/>
      <c r="H338" s="675"/>
      <c r="I338" s="654" t="s">
        <v>597</v>
      </c>
      <c r="J338" s="654" t="s">
        <v>598</v>
      </c>
      <c r="K338" s="674"/>
      <c r="L338" s="1578"/>
    </row>
    <row r="339" spans="1:12" ht="27.6">
      <c r="A339" s="1613"/>
      <c r="B339" s="1593"/>
      <c r="C339" s="1593"/>
      <c r="D339" s="1581"/>
      <c r="E339" s="1578"/>
      <c r="F339" s="1578"/>
      <c r="G339" s="1578"/>
      <c r="H339" s="675"/>
      <c r="I339" s="654" t="s">
        <v>597</v>
      </c>
      <c r="J339" s="654" t="s">
        <v>599</v>
      </c>
      <c r="K339" s="674"/>
      <c r="L339" s="1578"/>
    </row>
    <row r="340" spans="1:12" ht="27.6">
      <c r="A340" s="1613"/>
      <c r="B340" s="1593"/>
      <c r="C340" s="1593"/>
      <c r="D340" s="1581"/>
      <c r="E340" s="1578"/>
      <c r="F340" s="1578"/>
      <c r="G340" s="1578"/>
      <c r="H340" s="675"/>
      <c r="I340" s="654" t="s">
        <v>597</v>
      </c>
      <c r="J340" s="654" t="s">
        <v>600</v>
      </c>
      <c r="K340" s="674"/>
      <c r="L340" s="1578"/>
    </row>
    <row r="341" spans="1:12" ht="55.2">
      <c r="A341" s="1613"/>
      <c r="B341" s="1593"/>
      <c r="C341" s="1593"/>
      <c r="D341" s="1581"/>
      <c r="E341" s="1578"/>
      <c r="F341" s="1578"/>
      <c r="G341" s="1578"/>
      <c r="H341" s="675"/>
      <c r="I341" s="654" t="s">
        <v>601</v>
      </c>
      <c r="J341" s="654" t="s">
        <v>602</v>
      </c>
      <c r="K341" s="674"/>
      <c r="L341" s="1578"/>
    </row>
    <row r="342" spans="1:12" ht="55.2">
      <c r="A342" s="1613"/>
      <c r="B342" s="1593"/>
      <c r="C342" s="1593"/>
      <c r="D342" s="1581"/>
      <c r="E342" s="1578"/>
      <c r="F342" s="1578"/>
      <c r="G342" s="1578"/>
      <c r="H342" s="675"/>
      <c r="I342" s="654" t="s">
        <v>601</v>
      </c>
      <c r="J342" s="654" t="s">
        <v>603</v>
      </c>
      <c r="K342" s="674"/>
      <c r="L342" s="1578"/>
    </row>
    <row r="343" spans="1:12" ht="41.4">
      <c r="A343" s="1613"/>
      <c r="B343" s="1593"/>
      <c r="C343" s="1593"/>
      <c r="D343" s="1581"/>
      <c r="E343" s="1578"/>
      <c r="F343" s="1578"/>
      <c r="G343" s="1578"/>
      <c r="H343" s="675"/>
      <c r="I343" s="654" t="s">
        <v>604</v>
      </c>
      <c r="J343" s="654" t="s">
        <v>605</v>
      </c>
      <c r="K343" s="674"/>
      <c r="L343" s="1578"/>
    </row>
    <row r="344" spans="1:12" ht="41.4">
      <c r="A344" s="1613"/>
      <c r="B344" s="1593"/>
      <c r="C344" s="1593"/>
      <c r="D344" s="1581"/>
      <c r="E344" s="1578"/>
      <c r="F344" s="1578"/>
      <c r="G344" s="1578"/>
      <c r="H344" s="675"/>
      <c r="I344" s="654" t="s">
        <v>606</v>
      </c>
      <c r="J344" s="654" t="s">
        <v>607</v>
      </c>
      <c r="K344" s="674"/>
      <c r="L344" s="1578"/>
    </row>
    <row r="345" spans="1:12" ht="41.4">
      <c r="A345" s="1613"/>
      <c r="B345" s="1593"/>
      <c r="C345" s="1593"/>
      <c r="D345" s="1581"/>
      <c r="E345" s="1578"/>
      <c r="F345" s="1578"/>
      <c r="G345" s="1578"/>
      <c r="H345" s="675"/>
      <c r="I345" s="654" t="s">
        <v>606</v>
      </c>
      <c r="J345" s="654" t="s">
        <v>608</v>
      </c>
      <c r="K345" s="674"/>
      <c r="L345" s="1578"/>
    </row>
    <row r="346" spans="1:12" ht="41.4">
      <c r="A346" s="1613"/>
      <c r="B346" s="1593"/>
      <c r="C346" s="1593"/>
      <c r="D346" s="1581"/>
      <c r="E346" s="1578"/>
      <c r="F346" s="1578"/>
      <c r="G346" s="1578"/>
      <c r="H346" s="675"/>
      <c r="I346" s="654" t="s">
        <v>606</v>
      </c>
      <c r="J346" s="654" t="s">
        <v>609</v>
      </c>
      <c r="K346" s="674"/>
      <c r="L346" s="1578"/>
    </row>
    <row r="347" spans="1:12" ht="41.4">
      <c r="A347" s="1613"/>
      <c r="B347" s="1593"/>
      <c r="C347" s="1593"/>
      <c r="D347" s="1581"/>
      <c r="E347" s="1578"/>
      <c r="F347" s="1578"/>
      <c r="G347" s="1578"/>
      <c r="H347" s="675"/>
      <c r="I347" s="654" t="s">
        <v>606</v>
      </c>
      <c r="J347" s="654" t="s">
        <v>610</v>
      </c>
      <c r="K347" s="674"/>
      <c r="L347" s="1578"/>
    </row>
    <row r="348" spans="1:12" ht="41.4">
      <c r="A348" s="1613"/>
      <c r="B348" s="1593"/>
      <c r="C348" s="1593"/>
      <c r="D348" s="1581"/>
      <c r="E348" s="1578"/>
      <c r="F348" s="1578"/>
      <c r="G348" s="1578"/>
      <c r="H348" s="675"/>
      <c r="I348" s="654" t="s">
        <v>606</v>
      </c>
      <c r="J348" s="654" t="s">
        <v>611</v>
      </c>
      <c r="K348" s="674"/>
      <c r="L348" s="1578"/>
    </row>
    <row r="349" spans="1:12" ht="27.6">
      <c r="A349" s="1613"/>
      <c r="B349" s="1593"/>
      <c r="C349" s="1593"/>
      <c r="D349" s="1581"/>
      <c r="E349" s="1578"/>
      <c r="F349" s="1578"/>
      <c r="G349" s="1578"/>
      <c r="H349" s="675"/>
      <c r="I349" s="654" t="s">
        <v>612</v>
      </c>
      <c r="J349" s="654" t="s">
        <v>613</v>
      </c>
      <c r="K349" s="674"/>
      <c r="L349" s="1578"/>
    </row>
    <row r="350" spans="1:12" ht="27.6">
      <c r="A350" s="1613"/>
      <c r="B350" s="1593"/>
      <c r="C350" s="1593"/>
      <c r="D350" s="1581"/>
      <c r="E350" s="1578"/>
      <c r="F350" s="1578"/>
      <c r="G350" s="1578"/>
      <c r="H350" s="675"/>
      <c r="I350" s="654" t="s">
        <v>612</v>
      </c>
      <c r="J350" s="654" t="s">
        <v>614</v>
      </c>
      <c r="K350" s="674"/>
      <c r="L350" s="1578"/>
    </row>
    <row r="351" spans="1:12" ht="27.6">
      <c r="A351" s="1613"/>
      <c r="B351" s="1593"/>
      <c r="C351" s="1593"/>
      <c r="D351" s="1581"/>
      <c r="E351" s="1578"/>
      <c r="F351" s="1578"/>
      <c r="G351" s="1578"/>
      <c r="H351" s="675"/>
      <c r="I351" s="654" t="s">
        <v>612</v>
      </c>
      <c r="J351" s="654" t="s">
        <v>615</v>
      </c>
      <c r="K351" s="674"/>
      <c r="L351" s="1578"/>
    </row>
    <row r="352" spans="1:12" ht="27.6">
      <c r="A352" s="1613"/>
      <c r="B352" s="1593"/>
      <c r="C352" s="1593"/>
      <c r="D352" s="1581"/>
      <c r="E352" s="1578"/>
      <c r="F352" s="1578"/>
      <c r="G352" s="1578"/>
      <c r="H352" s="675"/>
      <c r="I352" s="654" t="s">
        <v>612</v>
      </c>
      <c r="J352" s="654" t="s">
        <v>616</v>
      </c>
      <c r="K352" s="674"/>
      <c r="L352" s="1578"/>
    </row>
    <row r="353" spans="1:12" ht="27.6">
      <c r="A353" s="1613"/>
      <c r="B353" s="1593"/>
      <c r="C353" s="1593"/>
      <c r="D353" s="1581"/>
      <c r="E353" s="1578"/>
      <c r="F353" s="1578"/>
      <c r="G353" s="1578"/>
      <c r="H353" s="675"/>
      <c r="I353" s="654" t="s">
        <v>612</v>
      </c>
      <c r="J353" s="654" t="s">
        <v>617</v>
      </c>
      <c r="K353" s="674"/>
      <c r="L353" s="1578"/>
    </row>
    <row r="354" spans="1:12" ht="27.6">
      <c r="A354" s="1613"/>
      <c r="B354" s="1593"/>
      <c r="C354" s="1593"/>
      <c r="D354" s="1581"/>
      <c r="E354" s="1578"/>
      <c r="F354" s="1578"/>
      <c r="G354" s="1578"/>
      <c r="H354" s="675"/>
      <c r="I354" s="654" t="s">
        <v>612</v>
      </c>
      <c r="J354" s="654" t="s">
        <v>618</v>
      </c>
      <c r="K354" s="674"/>
      <c r="L354" s="1578"/>
    </row>
    <row r="355" spans="1:12" ht="27.6">
      <c r="A355" s="1613"/>
      <c r="B355" s="1593"/>
      <c r="C355" s="1593"/>
      <c r="D355" s="1581"/>
      <c r="E355" s="1578"/>
      <c r="F355" s="1578"/>
      <c r="G355" s="1578"/>
      <c r="H355" s="675"/>
      <c r="I355" s="654" t="s">
        <v>619</v>
      </c>
      <c r="J355" s="654" t="s">
        <v>620</v>
      </c>
      <c r="K355" s="674"/>
      <c r="L355" s="1578"/>
    </row>
    <row r="356" spans="1:12">
      <c r="A356" s="1613"/>
      <c r="B356" s="1593"/>
      <c r="C356" s="1593"/>
      <c r="D356" s="1581"/>
      <c r="E356" s="1578"/>
      <c r="F356" s="1578"/>
      <c r="G356" s="1578"/>
      <c r="H356" s="675"/>
      <c r="I356" s="654" t="s">
        <v>621</v>
      </c>
      <c r="J356" s="654" t="s">
        <v>622</v>
      </c>
      <c r="K356" s="674"/>
      <c r="L356" s="1578"/>
    </row>
    <row r="357" spans="1:12" ht="41.4">
      <c r="A357" s="1613"/>
      <c r="B357" s="1593"/>
      <c r="C357" s="1593"/>
      <c r="D357" s="1581"/>
      <c r="E357" s="1578"/>
      <c r="F357" s="1578"/>
      <c r="G357" s="1578"/>
      <c r="H357" s="675"/>
      <c r="I357" s="654" t="s">
        <v>623</v>
      </c>
      <c r="J357" s="654" t="s">
        <v>624</v>
      </c>
      <c r="K357" s="674"/>
      <c r="L357" s="1578"/>
    </row>
    <row r="358" spans="1:12" ht="41.4">
      <c r="A358" s="1613"/>
      <c r="B358" s="1593"/>
      <c r="C358" s="1593"/>
      <c r="D358" s="1581"/>
      <c r="E358" s="1578"/>
      <c r="F358" s="1578"/>
      <c r="G358" s="1578"/>
      <c r="H358" s="675"/>
      <c r="I358" s="654" t="s">
        <v>625</v>
      </c>
      <c r="J358" s="654" t="s">
        <v>483</v>
      </c>
      <c r="K358" s="674"/>
      <c r="L358" s="1578"/>
    </row>
    <row r="359" spans="1:12" ht="41.4">
      <c r="A359" s="1613"/>
      <c r="B359" s="1593"/>
      <c r="C359" s="1593"/>
      <c r="D359" s="1581"/>
      <c r="E359" s="1578"/>
      <c r="F359" s="1578"/>
      <c r="G359" s="1578"/>
      <c r="H359" s="675"/>
      <c r="I359" s="654" t="s">
        <v>626</v>
      </c>
      <c r="J359" s="654" t="s">
        <v>627</v>
      </c>
      <c r="K359" s="674"/>
      <c r="L359" s="1578"/>
    </row>
    <row r="360" spans="1:12" ht="55.2">
      <c r="A360" s="1613"/>
      <c r="B360" s="1593"/>
      <c r="C360" s="1593"/>
      <c r="D360" s="1581"/>
      <c r="E360" s="1578"/>
      <c r="F360" s="1578"/>
      <c r="G360" s="1578"/>
      <c r="H360" s="675"/>
      <c r="I360" s="654" t="s">
        <v>628</v>
      </c>
      <c r="J360" s="654" t="s">
        <v>629</v>
      </c>
      <c r="K360" s="674"/>
      <c r="L360" s="1578"/>
    </row>
    <row r="361" spans="1:12" ht="27.6">
      <c r="A361" s="1613"/>
      <c r="B361" s="1593"/>
      <c r="C361" s="1593"/>
      <c r="D361" s="1581"/>
      <c r="E361" s="1578"/>
      <c r="F361" s="1578"/>
      <c r="G361" s="1578"/>
      <c r="H361" s="675"/>
      <c r="I361" s="654" t="s">
        <v>630</v>
      </c>
      <c r="J361" s="654" t="s">
        <v>1297</v>
      </c>
      <c r="K361" s="674">
        <v>2007</v>
      </c>
      <c r="L361" s="1578"/>
    </row>
    <row r="362" spans="1:12" ht="55.2">
      <c r="A362" s="1613"/>
      <c r="B362" s="1593"/>
      <c r="C362" s="1593"/>
      <c r="D362" s="1581"/>
      <c r="E362" s="1578"/>
      <c r="F362" s="1578"/>
      <c r="G362" s="1578"/>
      <c r="H362" s="675"/>
      <c r="I362" s="654" t="s">
        <v>631</v>
      </c>
      <c r="J362" s="654" t="s">
        <v>1298</v>
      </c>
      <c r="K362" s="674">
        <v>2008</v>
      </c>
      <c r="L362" s="1578"/>
    </row>
    <row r="363" spans="1:12" ht="41.4">
      <c r="A363" s="1613"/>
      <c r="B363" s="1593"/>
      <c r="C363" s="1593"/>
      <c r="D363" s="1581"/>
      <c r="E363" s="1578"/>
      <c r="F363" s="1578"/>
      <c r="G363" s="1578"/>
      <c r="H363" s="675"/>
      <c r="I363" s="654" t="s">
        <v>632</v>
      </c>
      <c r="J363" s="654" t="s">
        <v>1299</v>
      </c>
      <c r="K363" s="674">
        <v>2008</v>
      </c>
      <c r="L363" s="1578"/>
    </row>
    <row r="364" spans="1:12" ht="41.4">
      <c r="A364" s="1613"/>
      <c r="B364" s="1593"/>
      <c r="C364" s="1593"/>
      <c r="D364" s="1581"/>
      <c r="E364" s="1578"/>
      <c r="F364" s="1578"/>
      <c r="G364" s="1578"/>
      <c r="H364" s="675"/>
      <c r="I364" s="654" t="s">
        <v>632</v>
      </c>
      <c r="J364" s="654" t="s">
        <v>1300</v>
      </c>
      <c r="K364" s="674">
        <v>2008</v>
      </c>
      <c r="L364" s="1578"/>
    </row>
    <row r="365" spans="1:12" ht="41.4">
      <c r="A365" s="1613"/>
      <c r="B365" s="1593"/>
      <c r="C365" s="1593"/>
      <c r="D365" s="1581"/>
      <c r="E365" s="1578"/>
      <c r="F365" s="1578"/>
      <c r="G365" s="1578"/>
      <c r="H365" s="675"/>
      <c r="I365" s="654" t="s">
        <v>632</v>
      </c>
      <c r="J365" s="654" t="s">
        <v>1301</v>
      </c>
      <c r="K365" s="674">
        <v>2008</v>
      </c>
      <c r="L365" s="1578"/>
    </row>
    <row r="366" spans="1:12" ht="27.6">
      <c r="A366" s="1613"/>
      <c r="B366" s="1593"/>
      <c r="C366" s="1593"/>
      <c r="D366" s="1581"/>
      <c r="E366" s="1578"/>
      <c r="F366" s="1578"/>
      <c r="G366" s="1578"/>
      <c r="H366" s="675"/>
      <c r="I366" s="654" t="s">
        <v>633</v>
      </c>
      <c r="J366" s="654" t="s">
        <v>1302</v>
      </c>
      <c r="K366" s="674">
        <v>2008</v>
      </c>
      <c r="L366" s="1578"/>
    </row>
    <row r="367" spans="1:12" ht="27.6">
      <c r="A367" s="1613"/>
      <c r="B367" s="1593"/>
      <c r="C367" s="1593"/>
      <c r="D367" s="1581"/>
      <c r="E367" s="1578"/>
      <c r="F367" s="1578"/>
      <c r="G367" s="1578"/>
      <c r="H367" s="675"/>
      <c r="I367" s="654" t="s">
        <v>633</v>
      </c>
      <c r="J367" s="654" t="s">
        <v>1303</v>
      </c>
      <c r="K367" s="674">
        <v>2008</v>
      </c>
      <c r="L367" s="1578"/>
    </row>
    <row r="368" spans="1:12" ht="27.6">
      <c r="A368" s="1613"/>
      <c r="B368" s="1593"/>
      <c r="C368" s="1593"/>
      <c r="D368" s="1581"/>
      <c r="E368" s="1578"/>
      <c r="F368" s="1578"/>
      <c r="G368" s="1578"/>
      <c r="H368" s="675"/>
      <c r="I368" s="654" t="s">
        <v>633</v>
      </c>
      <c r="J368" s="654" t="s">
        <v>1304</v>
      </c>
      <c r="K368" s="674">
        <v>2008</v>
      </c>
      <c r="L368" s="1578"/>
    </row>
    <row r="369" spans="1:12" ht="27.6">
      <c r="A369" s="1613"/>
      <c r="B369" s="1593"/>
      <c r="C369" s="1593"/>
      <c r="D369" s="1581"/>
      <c r="E369" s="1578"/>
      <c r="F369" s="1578"/>
      <c r="G369" s="1578"/>
      <c r="H369" s="675"/>
      <c r="I369" s="654" t="s">
        <v>633</v>
      </c>
      <c r="J369" s="654" t="s">
        <v>1305</v>
      </c>
      <c r="K369" s="674">
        <v>2008</v>
      </c>
      <c r="L369" s="1578"/>
    </row>
    <row r="370" spans="1:12" ht="27.6">
      <c r="A370" s="1613"/>
      <c r="B370" s="1593"/>
      <c r="C370" s="1593"/>
      <c r="D370" s="1581"/>
      <c r="E370" s="1578"/>
      <c r="F370" s="1578"/>
      <c r="G370" s="1578"/>
      <c r="H370" s="675"/>
      <c r="I370" s="654" t="s">
        <v>633</v>
      </c>
      <c r="J370" s="654" t="s">
        <v>1306</v>
      </c>
      <c r="K370" s="674">
        <v>2008</v>
      </c>
      <c r="L370" s="1578"/>
    </row>
    <row r="371" spans="1:12" ht="27.6">
      <c r="A371" s="1613"/>
      <c r="B371" s="1593"/>
      <c r="C371" s="1593"/>
      <c r="D371" s="1581"/>
      <c r="E371" s="1578"/>
      <c r="F371" s="1578"/>
      <c r="G371" s="1578"/>
      <c r="H371" s="675"/>
      <c r="I371" s="654" t="s">
        <v>633</v>
      </c>
      <c r="J371" s="654" t="s">
        <v>1307</v>
      </c>
      <c r="K371" s="674">
        <v>2008</v>
      </c>
      <c r="L371" s="1578"/>
    </row>
    <row r="372" spans="1:12">
      <c r="A372" s="1613"/>
      <c r="B372" s="1593"/>
      <c r="C372" s="1593"/>
      <c r="D372" s="1581"/>
      <c r="E372" s="1578"/>
      <c r="F372" s="1578"/>
      <c r="G372" s="1578"/>
      <c r="H372" s="675"/>
      <c r="I372" s="654" t="s">
        <v>634</v>
      </c>
      <c r="J372" s="654" t="s">
        <v>1308</v>
      </c>
      <c r="K372" s="674">
        <v>2008</v>
      </c>
      <c r="L372" s="1578"/>
    </row>
    <row r="373" spans="1:12">
      <c r="A373" s="1613"/>
      <c r="B373" s="1593"/>
      <c r="C373" s="1593"/>
      <c r="D373" s="1581"/>
      <c r="E373" s="1578"/>
      <c r="F373" s="1578"/>
      <c r="G373" s="1578"/>
      <c r="H373" s="675"/>
      <c r="I373" s="654" t="s">
        <v>634</v>
      </c>
      <c r="J373" s="654" t="s">
        <v>1309</v>
      </c>
      <c r="K373" s="674">
        <v>2008</v>
      </c>
      <c r="L373" s="1578"/>
    </row>
    <row r="374" spans="1:12">
      <c r="A374" s="1613"/>
      <c r="B374" s="1593"/>
      <c r="C374" s="1593"/>
      <c r="D374" s="1581"/>
      <c r="E374" s="1578"/>
      <c r="F374" s="1578"/>
      <c r="G374" s="1578"/>
      <c r="H374" s="675"/>
      <c r="I374" s="654" t="s">
        <v>634</v>
      </c>
      <c r="J374" s="654" t="s">
        <v>1310</v>
      </c>
      <c r="K374" s="674">
        <v>2008</v>
      </c>
      <c r="L374" s="1578"/>
    </row>
    <row r="375" spans="1:12">
      <c r="A375" s="1613"/>
      <c r="B375" s="1593"/>
      <c r="C375" s="1593"/>
      <c r="D375" s="1581"/>
      <c r="E375" s="1578"/>
      <c r="F375" s="1578"/>
      <c r="G375" s="1578"/>
      <c r="H375" s="675"/>
      <c r="I375" s="654" t="s">
        <v>635</v>
      </c>
      <c r="J375" s="654" t="s">
        <v>1311</v>
      </c>
      <c r="K375" s="674">
        <v>2008</v>
      </c>
      <c r="L375" s="1578"/>
    </row>
    <row r="376" spans="1:12" ht="27.6">
      <c r="A376" s="1613"/>
      <c r="B376" s="1593"/>
      <c r="C376" s="1593"/>
      <c r="D376" s="1581"/>
      <c r="E376" s="1578"/>
      <c r="F376" s="1578"/>
      <c r="G376" s="1578"/>
      <c r="H376" s="675"/>
      <c r="I376" s="654" t="s">
        <v>636</v>
      </c>
      <c r="J376" s="654" t="s">
        <v>1312</v>
      </c>
      <c r="K376" s="674">
        <v>2008</v>
      </c>
      <c r="L376" s="1578"/>
    </row>
    <row r="377" spans="1:12" ht="27.6">
      <c r="A377" s="1613"/>
      <c r="B377" s="1593"/>
      <c r="C377" s="1593"/>
      <c r="D377" s="1581"/>
      <c r="E377" s="1578"/>
      <c r="F377" s="1578"/>
      <c r="G377" s="1578"/>
      <c r="H377" s="675"/>
      <c r="I377" s="654" t="s">
        <v>636</v>
      </c>
      <c r="J377" s="654" t="s">
        <v>1313</v>
      </c>
      <c r="K377" s="674">
        <v>2008</v>
      </c>
      <c r="L377" s="1578"/>
    </row>
    <row r="378" spans="1:12" ht="27.6">
      <c r="A378" s="1613"/>
      <c r="B378" s="1593"/>
      <c r="C378" s="1593"/>
      <c r="D378" s="1581"/>
      <c r="E378" s="1578"/>
      <c r="F378" s="1578"/>
      <c r="G378" s="1578"/>
      <c r="H378" s="675"/>
      <c r="I378" s="654" t="s">
        <v>636</v>
      </c>
      <c r="J378" s="654" t="s">
        <v>1314</v>
      </c>
      <c r="K378" s="674">
        <v>2008</v>
      </c>
      <c r="L378" s="1578"/>
    </row>
    <row r="379" spans="1:12" ht="27.6">
      <c r="A379" s="1613"/>
      <c r="B379" s="1593"/>
      <c r="C379" s="1593"/>
      <c r="D379" s="1581"/>
      <c r="E379" s="1578"/>
      <c r="F379" s="1578"/>
      <c r="G379" s="1578"/>
      <c r="H379" s="675"/>
      <c r="I379" s="654" t="s">
        <v>636</v>
      </c>
      <c r="J379" s="654" t="s">
        <v>1315</v>
      </c>
      <c r="K379" s="674">
        <v>2008</v>
      </c>
      <c r="L379" s="1578"/>
    </row>
    <row r="380" spans="1:12" ht="27.6">
      <c r="A380" s="1613"/>
      <c r="B380" s="1593"/>
      <c r="C380" s="1593"/>
      <c r="D380" s="1581"/>
      <c r="E380" s="1578"/>
      <c r="F380" s="1578"/>
      <c r="G380" s="1578"/>
      <c r="H380" s="675"/>
      <c r="I380" s="654" t="s">
        <v>636</v>
      </c>
      <c r="J380" s="654" t="s">
        <v>1316</v>
      </c>
      <c r="K380" s="674">
        <v>2008</v>
      </c>
      <c r="L380" s="1578"/>
    </row>
    <row r="381" spans="1:12" ht="27.6">
      <c r="A381" s="1613"/>
      <c r="B381" s="1593"/>
      <c r="C381" s="1593"/>
      <c r="D381" s="1581"/>
      <c r="E381" s="1578"/>
      <c r="F381" s="1578"/>
      <c r="G381" s="1578"/>
      <c r="H381" s="675"/>
      <c r="I381" s="654" t="s">
        <v>636</v>
      </c>
      <c r="J381" s="654" t="s">
        <v>1317</v>
      </c>
      <c r="K381" s="674">
        <v>2008</v>
      </c>
      <c r="L381" s="1578"/>
    </row>
    <row r="382" spans="1:12" ht="27.6">
      <c r="A382" s="1613"/>
      <c r="B382" s="1593"/>
      <c r="C382" s="1593"/>
      <c r="D382" s="1581"/>
      <c r="E382" s="1578"/>
      <c r="F382" s="1578"/>
      <c r="G382" s="1578"/>
      <c r="H382" s="675"/>
      <c r="I382" s="654" t="s">
        <v>636</v>
      </c>
      <c r="J382" s="654" t="s">
        <v>1318</v>
      </c>
      <c r="K382" s="674">
        <v>2008</v>
      </c>
      <c r="L382" s="1578"/>
    </row>
    <row r="383" spans="1:12" ht="27.6">
      <c r="A383" s="1613"/>
      <c r="B383" s="1593"/>
      <c r="C383" s="1593"/>
      <c r="D383" s="1581"/>
      <c r="E383" s="1578"/>
      <c r="F383" s="1578"/>
      <c r="G383" s="1578"/>
      <c r="H383" s="675"/>
      <c r="I383" s="654" t="s">
        <v>636</v>
      </c>
      <c r="J383" s="654" t="s">
        <v>1319</v>
      </c>
      <c r="K383" s="674">
        <v>2008</v>
      </c>
      <c r="L383" s="1578"/>
    </row>
    <row r="384" spans="1:12" ht="27.6">
      <c r="A384" s="1613"/>
      <c r="B384" s="1593"/>
      <c r="C384" s="1593"/>
      <c r="D384" s="1581"/>
      <c r="E384" s="1578"/>
      <c r="F384" s="1578"/>
      <c r="G384" s="1578"/>
      <c r="H384" s="675"/>
      <c r="I384" s="654" t="s">
        <v>636</v>
      </c>
      <c r="J384" s="654" t="s">
        <v>1320</v>
      </c>
      <c r="K384" s="674">
        <v>2008</v>
      </c>
      <c r="L384" s="1578"/>
    </row>
    <row r="385" spans="1:12" ht="27.6">
      <c r="A385" s="1613"/>
      <c r="B385" s="1593"/>
      <c r="C385" s="1593"/>
      <c r="D385" s="1581"/>
      <c r="E385" s="1578"/>
      <c r="F385" s="1578"/>
      <c r="G385" s="1578"/>
      <c r="H385" s="675"/>
      <c r="I385" s="654" t="s">
        <v>636</v>
      </c>
      <c r="J385" s="654" t="s">
        <v>1321</v>
      </c>
      <c r="K385" s="674">
        <v>2008</v>
      </c>
      <c r="L385" s="1578"/>
    </row>
    <row r="386" spans="1:12" ht="27.6">
      <c r="A386" s="1613"/>
      <c r="B386" s="1593"/>
      <c r="C386" s="1593"/>
      <c r="D386" s="1581"/>
      <c r="E386" s="1578"/>
      <c r="F386" s="1578"/>
      <c r="G386" s="1578"/>
      <c r="H386" s="675"/>
      <c r="I386" s="654" t="s">
        <v>636</v>
      </c>
      <c r="J386" s="654" t="s">
        <v>1322</v>
      </c>
      <c r="K386" s="674">
        <v>2008</v>
      </c>
      <c r="L386" s="1578"/>
    </row>
    <row r="387" spans="1:12" ht="27.6">
      <c r="A387" s="1613"/>
      <c r="B387" s="1593"/>
      <c r="C387" s="1593"/>
      <c r="D387" s="1581"/>
      <c r="E387" s="1578"/>
      <c r="F387" s="1578"/>
      <c r="G387" s="1578"/>
      <c r="H387" s="675"/>
      <c r="I387" s="654" t="s">
        <v>636</v>
      </c>
      <c r="J387" s="654" t="s">
        <v>1323</v>
      </c>
      <c r="K387" s="674">
        <v>2008</v>
      </c>
      <c r="L387" s="1578"/>
    </row>
    <row r="388" spans="1:12" ht="27.6">
      <c r="A388" s="1613"/>
      <c r="B388" s="1593"/>
      <c r="C388" s="1593"/>
      <c r="D388" s="1581"/>
      <c r="E388" s="1578"/>
      <c r="F388" s="1578"/>
      <c r="G388" s="1578"/>
      <c r="H388" s="675"/>
      <c r="I388" s="654" t="s">
        <v>637</v>
      </c>
      <c r="J388" s="654" t="s">
        <v>1324</v>
      </c>
      <c r="K388" s="674">
        <v>2009</v>
      </c>
      <c r="L388" s="1578"/>
    </row>
    <row r="389" spans="1:12" ht="27.6">
      <c r="A389" s="1613"/>
      <c r="B389" s="1593"/>
      <c r="C389" s="1593"/>
      <c r="D389" s="1581"/>
      <c r="E389" s="1578"/>
      <c r="F389" s="1578"/>
      <c r="G389" s="1578"/>
      <c r="H389" s="675"/>
      <c r="I389" s="654" t="s">
        <v>638</v>
      </c>
      <c r="J389" s="654" t="s">
        <v>1325</v>
      </c>
      <c r="K389" s="674">
        <v>2010</v>
      </c>
      <c r="L389" s="1578"/>
    </row>
    <row r="390" spans="1:12" ht="41.4">
      <c r="A390" s="1613"/>
      <c r="B390" s="1593"/>
      <c r="C390" s="1593"/>
      <c r="D390" s="1581"/>
      <c r="E390" s="1578"/>
      <c r="F390" s="1578"/>
      <c r="G390" s="1578"/>
      <c r="H390" s="675"/>
      <c r="I390" s="654" t="s">
        <v>639</v>
      </c>
      <c r="J390" s="654" t="s">
        <v>1326</v>
      </c>
      <c r="K390" s="674">
        <v>2010</v>
      </c>
      <c r="L390" s="1578"/>
    </row>
    <row r="391" spans="1:12" ht="27.6">
      <c r="A391" s="1613"/>
      <c r="B391" s="1593"/>
      <c r="C391" s="1593"/>
      <c r="D391" s="1581"/>
      <c r="E391" s="1578"/>
      <c r="F391" s="1578"/>
      <c r="G391" s="1578"/>
      <c r="H391" s="675"/>
      <c r="I391" s="654" t="s">
        <v>640</v>
      </c>
      <c r="J391" s="654" t="s">
        <v>1327</v>
      </c>
      <c r="K391" s="674">
        <v>2010</v>
      </c>
      <c r="L391" s="1578"/>
    </row>
    <row r="392" spans="1:12" ht="27.6">
      <c r="A392" s="1613"/>
      <c r="B392" s="1593"/>
      <c r="C392" s="1593"/>
      <c r="D392" s="1581"/>
      <c r="E392" s="1578"/>
      <c r="F392" s="1578"/>
      <c r="G392" s="1578"/>
      <c r="H392" s="675"/>
      <c r="I392" s="654" t="s">
        <v>640</v>
      </c>
      <c r="J392" s="654" t="s">
        <v>1328</v>
      </c>
      <c r="K392" s="674">
        <v>2010</v>
      </c>
      <c r="L392" s="1578"/>
    </row>
    <row r="393" spans="1:12" ht="55.2">
      <c r="A393" s="1613"/>
      <c r="B393" s="1593"/>
      <c r="C393" s="1593"/>
      <c r="D393" s="1581"/>
      <c r="E393" s="1578"/>
      <c r="F393" s="1578"/>
      <c r="G393" s="1578"/>
      <c r="H393" s="675"/>
      <c r="I393" s="654" t="s">
        <v>801</v>
      </c>
      <c r="J393" s="654" t="s">
        <v>700</v>
      </c>
      <c r="K393" s="164">
        <v>2005</v>
      </c>
      <c r="L393" s="1578"/>
    </row>
    <row r="394" spans="1:12" ht="55.2">
      <c r="A394" s="1613"/>
      <c r="B394" s="1593"/>
      <c r="C394" s="1593"/>
      <c r="D394" s="1581"/>
      <c r="E394" s="1578"/>
      <c r="F394" s="1578"/>
      <c r="G394" s="1578"/>
      <c r="H394" s="675"/>
      <c r="I394" s="654" t="s">
        <v>790</v>
      </c>
      <c r="J394" s="654" t="s">
        <v>1166</v>
      </c>
      <c r="K394" s="164">
        <v>2009</v>
      </c>
      <c r="L394" s="1578"/>
    </row>
    <row r="395" spans="1:12" ht="41.4">
      <c r="A395" s="1613"/>
      <c r="B395" s="1593"/>
      <c r="C395" s="1593"/>
      <c r="D395" s="1581"/>
      <c r="E395" s="1578"/>
      <c r="F395" s="1578"/>
      <c r="G395" s="1578"/>
      <c r="H395" s="675"/>
      <c r="I395" s="654" t="s">
        <v>791</v>
      </c>
      <c r="J395" s="654" t="s">
        <v>1329</v>
      </c>
      <c r="K395" s="164">
        <v>2008</v>
      </c>
      <c r="L395" s="1578"/>
    </row>
    <row r="396" spans="1:12" ht="55.2">
      <c r="A396" s="1613"/>
      <c r="B396" s="1593"/>
      <c r="C396" s="1593"/>
      <c r="D396" s="1581"/>
      <c r="E396" s="1578"/>
      <c r="F396" s="1578"/>
      <c r="G396" s="1578"/>
      <c r="H396" s="675"/>
      <c r="I396" s="654" t="s">
        <v>783</v>
      </c>
      <c r="J396" s="654" t="s">
        <v>1330</v>
      </c>
      <c r="K396" s="164">
        <v>2011</v>
      </c>
      <c r="L396" s="1578"/>
    </row>
    <row r="397" spans="1:12" ht="41.4">
      <c r="A397" s="1613"/>
      <c r="B397" s="1593"/>
      <c r="C397" s="1593"/>
      <c r="D397" s="1581"/>
      <c r="E397" s="1578"/>
      <c r="F397" s="1578"/>
      <c r="G397" s="1578"/>
      <c r="H397" s="675"/>
      <c r="I397" s="654" t="s">
        <v>780</v>
      </c>
      <c r="J397" s="654" t="s">
        <v>1331</v>
      </c>
      <c r="K397" s="164">
        <v>2011</v>
      </c>
      <c r="L397" s="1578"/>
    </row>
    <row r="398" spans="1:12" ht="27.6">
      <c r="A398" s="1613"/>
      <c r="B398" s="1593"/>
      <c r="C398" s="1593"/>
      <c r="D398" s="1581"/>
      <c r="E398" s="1578"/>
      <c r="F398" s="1578"/>
      <c r="G398" s="1578"/>
      <c r="H398" s="675"/>
      <c r="I398" s="654" t="s">
        <v>756</v>
      </c>
      <c r="J398" s="654" t="s">
        <v>1203</v>
      </c>
      <c r="K398" s="164">
        <v>2010</v>
      </c>
      <c r="L398" s="1578"/>
    </row>
    <row r="399" spans="1:12" ht="55.2">
      <c r="A399" s="1613"/>
      <c r="B399" s="1593"/>
      <c r="C399" s="1593"/>
      <c r="D399" s="1581"/>
      <c r="E399" s="1578"/>
      <c r="F399" s="1578"/>
      <c r="G399" s="1578"/>
      <c r="H399" s="675"/>
      <c r="I399" s="654" t="s">
        <v>769</v>
      </c>
      <c r="J399" s="654" t="s">
        <v>1332</v>
      </c>
      <c r="K399" s="164">
        <v>2008</v>
      </c>
      <c r="L399" s="1578"/>
    </row>
    <row r="400" spans="1:12" ht="55.2">
      <c r="A400" s="1613"/>
      <c r="B400" s="1593"/>
      <c r="C400" s="1593"/>
      <c r="D400" s="1581"/>
      <c r="E400" s="1578"/>
      <c r="F400" s="1578"/>
      <c r="G400" s="1578"/>
      <c r="H400" s="675"/>
      <c r="I400" s="654" t="s">
        <v>770</v>
      </c>
      <c r="J400" s="654" t="s">
        <v>1333</v>
      </c>
      <c r="K400" s="1583">
        <v>2001</v>
      </c>
      <c r="L400" s="1578"/>
    </row>
    <row r="401" spans="1:12">
      <c r="A401" s="1613"/>
      <c r="B401" s="1593"/>
      <c r="C401" s="1593"/>
      <c r="D401" s="1581"/>
      <c r="E401" s="1578"/>
      <c r="F401" s="1578"/>
      <c r="G401" s="1578"/>
      <c r="H401" s="675"/>
      <c r="I401" s="654"/>
      <c r="J401" s="654" t="s">
        <v>1334</v>
      </c>
      <c r="K401" s="1584"/>
      <c r="L401" s="1578"/>
    </row>
    <row r="402" spans="1:12" ht="41.4">
      <c r="A402" s="1613"/>
      <c r="B402" s="1593"/>
      <c r="C402" s="1593"/>
      <c r="D402" s="1581"/>
      <c r="E402" s="1578"/>
      <c r="F402" s="1578"/>
      <c r="G402" s="1578"/>
      <c r="H402" s="675"/>
      <c r="I402" s="654" t="s">
        <v>771</v>
      </c>
      <c r="J402" s="654" t="s">
        <v>772</v>
      </c>
      <c r="K402" s="164">
        <v>2006</v>
      </c>
      <c r="L402" s="1578"/>
    </row>
    <row r="403" spans="1:12" ht="55.2">
      <c r="A403" s="1613"/>
      <c r="B403" s="1593"/>
      <c r="C403" s="1593"/>
      <c r="D403" s="1581"/>
      <c r="E403" s="1578"/>
      <c r="F403" s="1578"/>
      <c r="G403" s="1578"/>
      <c r="H403" s="675"/>
      <c r="I403" s="654" t="s">
        <v>773</v>
      </c>
      <c r="J403" s="654" t="s">
        <v>774</v>
      </c>
      <c r="K403" s="164">
        <v>2006</v>
      </c>
      <c r="L403" s="1578"/>
    </row>
    <row r="404" spans="1:12" ht="41.4">
      <c r="A404" s="1613"/>
      <c r="B404" s="1593"/>
      <c r="C404" s="1593"/>
      <c r="D404" s="1581"/>
      <c r="E404" s="1578"/>
      <c r="F404" s="1578"/>
      <c r="G404" s="1578"/>
      <c r="H404" s="675"/>
      <c r="I404" s="654" t="s">
        <v>775</v>
      </c>
      <c r="J404" s="654" t="s">
        <v>1325</v>
      </c>
      <c r="K404" s="164">
        <v>2010</v>
      </c>
      <c r="L404" s="1578"/>
    </row>
    <row r="405" spans="1:12" ht="96.6">
      <c r="A405" s="1613"/>
      <c r="B405" s="1593"/>
      <c r="C405" s="1593"/>
      <c r="D405" s="1581"/>
      <c r="E405" s="1578"/>
      <c r="F405" s="1578"/>
      <c r="G405" s="1578"/>
      <c r="H405" s="675"/>
      <c r="I405" s="654" t="s">
        <v>776</v>
      </c>
      <c r="J405" s="654" t="s">
        <v>1335</v>
      </c>
      <c r="K405" s="164">
        <v>2011</v>
      </c>
      <c r="L405" s="1578"/>
    </row>
    <row r="406" spans="1:12" ht="41.4">
      <c r="A406" s="1613"/>
      <c r="B406" s="1593"/>
      <c r="C406" s="1593"/>
      <c r="D406" s="1581"/>
      <c r="E406" s="1578"/>
      <c r="F406" s="1578"/>
      <c r="G406" s="1578"/>
      <c r="H406" s="675"/>
      <c r="I406" s="654" t="s">
        <v>757</v>
      </c>
      <c r="J406" s="654" t="s">
        <v>1204</v>
      </c>
      <c r="K406" s="164">
        <v>2010</v>
      </c>
      <c r="L406" s="1578"/>
    </row>
    <row r="407" spans="1:12" ht="82.8">
      <c r="A407" s="1613"/>
      <c r="B407" s="1593"/>
      <c r="C407" s="1593"/>
      <c r="D407" s="1581"/>
      <c r="E407" s="1578"/>
      <c r="F407" s="1578"/>
      <c r="G407" s="1578"/>
      <c r="H407" s="675"/>
      <c r="I407" s="654" t="s">
        <v>758</v>
      </c>
      <c r="J407" s="654" t="s">
        <v>1336</v>
      </c>
      <c r="K407" s="164">
        <v>2005</v>
      </c>
      <c r="L407" s="1578"/>
    </row>
    <row r="408" spans="1:12" ht="82.8">
      <c r="A408" s="1613"/>
      <c r="B408" s="1593"/>
      <c r="C408" s="1593"/>
      <c r="D408" s="1581"/>
      <c r="E408" s="1578"/>
      <c r="F408" s="1578"/>
      <c r="G408" s="1578"/>
      <c r="H408" s="675"/>
      <c r="I408" s="654" t="s">
        <v>759</v>
      </c>
      <c r="J408" s="654" t="s">
        <v>1337</v>
      </c>
      <c r="K408" s="164">
        <v>2010</v>
      </c>
      <c r="L408" s="1578"/>
    </row>
    <row r="409" spans="1:12" ht="41.4">
      <c r="A409" s="1613"/>
      <c r="B409" s="1593"/>
      <c r="C409" s="1593"/>
      <c r="D409" s="1581"/>
      <c r="E409" s="1578"/>
      <c r="F409" s="1578"/>
      <c r="G409" s="1578"/>
      <c r="H409" s="675"/>
      <c r="I409" s="654" t="s">
        <v>760</v>
      </c>
      <c r="J409" s="654" t="s">
        <v>761</v>
      </c>
      <c r="K409" s="164">
        <v>2006</v>
      </c>
      <c r="L409" s="1578"/>
    </row>
    <row r="410" spans="1:12" ht="110.4">
      <c r="A410" s="1613"/>
      <c r="B410" s="1593"/>
      <c r="C410" s="1593"/>
      <c r="D410" s="1581"/>
      <c r="E410" s="1578"/>
      <c r="F410" s="1578"/>
      <c r="G410" s="1578"/>
      <c r="H410" s="675"/>
      <c r="I410" s="654" t="s">
        <v>762</v>
      </c>
      <c r="J410" s="654" t="s">
        <v>763</v>
      </c>
      <c r="K410" s="164">
        <v>2005</v>
      </c>
      <c r="L410" s="1578"/>
    </row>
    <row r="411" spans="1:12" ht="69">
      <c r="A411" s="1613"/>
      <c r="B411" s="1593"/>
      <c r="C411" s="1593"/>
      <c r="D411" s="1581"/>
      <c r="E411" s="1578"/>
      <c r="F411" s="1578"/>
      <c r="G411" s="1578"/>
      <c r="H411" s="675"/>
      <c r="I411" s="654" t="s">
        <v>764</v>
      </c>
      <c r="J411" s="654" t="s">
        <v>765</v>
      </c>
      <c r="K411" s="164">
        <v>2005</v>
      </c>
      <c r="L411" s="1578"/>
    </row>
    <row r="412" spans="1:12" ht="110.4">
      <c r="A412" s="1613"/>
      <c r="B412" s="1593"/>
      <c r="C412" s="1593"/>
      <c r="D412" s="1581"/>
      <c r="E412" s="1578"/>
      <c r="F412" s="1578"/>
      <c r="G412" s="1578"/>
      <c r="H412" s="675"/>
      <c r="I412" s="654" t="s">
        <v>766</v>
      </c>
      <c r="J412" s="654" t="s">
        <v>1338</v>
      </c>
      <c r="K412" s="164">
        <v>2008</v>
      </c>
      <c r="L412" s="1578"/>
    </row>
    <row r="413" spans="1:12" ht="55.2">
      <c r="A413" s="1613"/>
      <c r="B413" s="1593"/>
      <c r="C413" s="1593"/>
      <c r="D413" s="1581"/>
      <c r="E413" s="1578"/>
      <c r="F413" s="1578"/>
      <c r="G413" s="1578"/>
      <c r="H413" s="675"/>
      <c r="I413" s="654" t="s">
        <v>767</v>
      </c>
      <c r="J413" s="654" t="s">
        <v>1212</v>
      </c>
      <c r="K413" s="164">
        <v>2011</v>
      </c>
      <c r="L413" s="1578"/>
    </row>
    <row r="414" spans="1:12" ht="27.6">
      <c r="A414" s="1613"/>
      <c r="B414" s="1593"/>
      <c r="C414" s="1593"/>
      <c r="D414" s="1581"/>
      <c r="E414" s="1578"/>
      <c r="F414" s="1578"/>
      <c r="G414" s="1578"/>
      <c r="H414" s="675"/>
      <c r="I414" s="654" t="s">
        <v>641</v>
      </c>
      <c r="J414" s="654" t="s">
        <v>1339</v>
      </c>
      <c r="K414" s="674">
        <v>2010</v>
      </c>
      <c r="L414" s="1578"/>
    </row>
    <row r="415" spans="1:12" ht="41.4">
      <c r="A415" s="1613"/>
      <c r="B415" s="1593"/>
      <c r="C415" s="1593"/>
      <c r="D415" s="1581"/>
      <c r="E415" s="1578"/>
      <c r="F415" s="1578"/>
      <c r="G415" s="1578"/>
      <c r="H415" s="675"/>
      <c r="I415" s="654" t="s">
        <v>642</v>
      </c>
      <c r="J415" s="654" t="s">
        <v>1340</v>
      </c>
      <c r="K415" s="674">
        <v>2011</v>
      </c>
      <c r="L415" s="1578"/>
    </row>
    <row r="416" spans="1:12" ht="41.4">
      <c r="A416" s="1613"/>
      <c r="B416" s="1593"/>
      <c r="C416" s="1593"/>
      <c r="D416" s="1581"/>
      <c r="E416" s="1578"/>
      <c r="F416" s="1578"/>
      <c r="G416" s="1578"/>
      <c r="H416" s="675"/>
      <c r="I416" s="654" t="s">
        <v>643</v>
      </c>
      <c r="J416" s="654" t="s">
        <v>1341</v>
      </c>
      <c r="K416" s="674">
        <v>2011</v>
      </c>
      <c r="L416" s="1578"/>
    </row>
    <row r="417" spans="1:12" ht="41.4">
      <c r="A417" s="1613"/>
      <c r="B417" s="1593"/>
      <c r="C417" s="1593"/>
      <c r="D417" s="1581"/>
      <c r="E417" s="1578"/>
      <c r="F417" s="1578"/>
      <c r="G417" s="1578"/>
      <c r="H417" s="675"/>
      <c r="I417" s="654" t="s">
        <v>643</v>
      </c>
      <c r="J417" s="654" t="s">
        <v>1342</v>
      </c>
      <c r="K417" s="674">
        <v>2011</v>
      </c>
      <c r="L417" s="1578"/>
    </row>
    <row r="418" spans="1:12" ht="41.4">
      <c r="A418" s="1613"/>
      <c r="B418" s="1593"/>
      <c r="C418" s="1593"/>
      <c r="D418" s="1581"/>
      <c r="E418" s="1578"/>
      <c r="F418" s="1578"/>
      <c r="G418" s="1578"/>
      <c r="H418" s="675"/>
      <c r="I418" s="654" t="s">
        <v>643</v>
      </c>
      <c r="J418" s="654" t="s">
        <v>1343</v>
      </c>
      <c r="K418" s="674">
        <v>2011</v>
      </c>
      <c r="L418" s="1578"/>
    </row>
    <row r="419" spans="1:12" ht="41.4">
      <c r="A419" s="1613"/>
      <c r="B419" s="1593"/>
      <c r="C419" s="1593"/>
      <c r="D419" s="1581"/>
      <c r="E419" s="1578"/>
      <c r="F419" s="1578"/>
      <c r="G419" s="1578"/>
      <c r="H419" s="675"/>
      <c r="I419" s="654" t="s">
        <v>643</v>
      </c>
      <c r="J419" s="654" t="s">
        <v>1344</v>
      </c>
      <c r="K419" s="674">
        <v>2011</v>
      </c>
      <c r="L419" s="1578"/>
    </row>
    <row r="420" spans="1:12" ht="41.4">
      <c r="A420" s="1613"/>
      <c r="B420" s="1593"/>
      <c r="C420" s="1593"/>
      <c r="D420" s="1581"/>
      <c r="E420" s="1578"/>
      <c r="F420" s="1578"/>
      <c r="G420" s="1578"/>
      <c r="H420" s="675"/>
      <c r="I420" s="654" t="s">
        <v>643</v>
      </c>
      <c r="J420" s="654" t="s">
        <v>1345</v>
      </c>
      <c r="K420" s="674">
        <v>2011</v>
      </c>
      <c r="L420" s="1578"/>
    </row>
    <row r="421" spans="1:12" ht="41.4">
      <c r="A421" s="1613"/>
      <c r="B421" s="1593"/>
      <c r="C421" s="1593"/>
      <c r="D421" s="1581"/>
      <c r="E421" s="1578"/>
      <c r="F421" s="1578"/>
      <c r="G421" s="1578"/>
      <c r="H421" s="675"/>
      <c r="I421" s="654" t="s">
        <v>644</v>
      </c>
      <c r="J421" s="654" t="s">
        <v>1346</v>
      </c>
      <c r="K421" s="674">
        <v>2011</v>
      </c>
      <c r="L421" s="1578"/>
    </row>
    <row r="422" spans="1:12" ht="27.6">
      <c r="A422" s="1613"/>
      <c r="B422" s="1593"/>
      <c r="C422" s="1593"/>
      <c r="D422" s="1581"/>
      <c r="E422" s="1578"/>
      <c r="F422" s="1578"/>
      <c r="G422" s="1578"/>
      <c r="H422" s="675"/>
      <c r="I422" s="654" t="s">
        <v>645</v>
      </c>
      <c r="J422" s="654" t="s">
        <v>1347</v>
      </c>
      <c r="K422" s="674">
        <v>2012</v>
      </c>
      <c r="L422" s="1578"/>
    </row>
    <row r="423" spans="1:12" ht="27.6">
      <c r="A423" s="1613"/>
      <c r="B423" s="1593"/>
      <c r="C423" s="1593"/>
      <c r="D423" s="1581"/>
      <c r="E423" s="1578"/>
      <c r="F423" s="1578"/>
      <c r="G423" s="1578"/>
      <c r="H423" s="675"/>
      <c r="I423" s="654" t="s">
        <v>645</v>
      </c>
      <c r="J423" s="654" t="s">
        <v>1348</v>
      </c>
      <c r="K423" s="674">
        <v>2012</v>
      </c>
      <c r="L423" s="1578"/>
    </row>
    <row r="424" spans="1:12" ht="27.6">
      <c r="A424" s="1613"/>
      <c r="B424" s="1593"/>
      <c r="C424" s="1593"/>
      <c r="D424" s="1581"/>
      <c r="E424" s="1578"/>
      <c r="F424" s="1578"/>
      <c r="G424" s="1578"/>
      <c r="H424" s="675"/>
      <c r="I424" s="654" t="s">
        <v>646</v>
      </c>
      <c r="J424" s="654" t="s">
        <v>1349</v>
      </c>
      <c r="K424" s="674">
        <v>2012</v>
      </c>
      <c r="L424" s="1578"/>
    </row>
    <row r="425" spans="1:12" ht="27.6">
      <c r="A425" s="1613"/>
      <c r="B425" s="1593"/>
      <c r="C425" s="1593"/>
      <c r="D425" s="1581"/>
      <c r="E425" s="1578"/>
      <c r="F425" s="1578"/>
      <c r="G425" s="1578"/>
      <c r="H425" s="675"/>
      <c r="I425" s="654" t="s">
        <v>646</v>
      </c>
      <c r="J425" s="654" t="s">
        <v>1350</v>
      </c>
      <c r="K425" s="674">
        <v>2012</v>
      </c>
      <c r="L425" s="1578"/>
    </row>
    <row r="426" spans="1:12" ht="41.4" customHeight="1">
      <c r="A426" s="1613"/>
      <c r="B426" s="1593"/>
      <c r="C426" s="1593"/>
      <c r="D426" s="1581"/>
      <c r="E426" s="1578"/>
      <c r="F426" s="1578"/>
      <c r="G426" s="1578"/>
      <c r="H426" s="675"/>
      <c r="I426" s="654" t="s">
        <v>647</v>
      </c>
      <c r="J426" s="654" t="s">
        <v>1351</v>
      </c>
      <c r="K426" s="674">
        <v>2012</v>
      </c>
      <c r="L426" s="1578"/>
    </row>
    <row r="427" spans="1:12" ht="41.4" customHeight="1">
      <c r="A427" s="1613"/>
      <c r="B427" s="1593"/>
      <c r="C427" s="1593"/>
      <c r="D427" s="1581"/>
      <c r="E427" s="1578"/>
      <c r="F427" s="1578"/>
      <c r="G427" s="1578"/>
      <c r="H427" s="675"/>
      <c r="I427" s="654" t="s">
        <v>647</v>
      </c>
      <c r="J427" s="654" t="s">
        <v>1352</v>
      </c>
      <c r="K427" s="674">
        <v>2012</v>
      </c>
      <c r="L427" s="1578"/>
    </row>
    <row r="428" spans="1:12" ht="41.4" customHeight="1">
      <c r="A428" s="1613"/>
      <c r="B428" s="1593"/>
      <c r="C428" s="1593"/>
      <c r="D428" s="1581"/>
      <c r="E428" s="1578"/>
      <c r="F428" s="1578"/>
      <c r="G428" s="1578"/>
      <c r="H428" s="675"/>
      <c r="I428" s="654" t="s">
        <v>647</v>
      </c>
      <c r="J428" s="654" t="s">
        <v>1353</v>
      </c>
      <c r="K428" s="674">
        <v>2012</v>
      </c>
      <c r="L428" s="1578"/>
    </row>
    <row r="429" spans="1:12" ht="41.4" customHeight="1">
      <c r="A429" s="1613"/>
      <c r="B429" s="1593"/>
      <c r="C429" s="1593"/>
      <c r="D429" s="1581"/>
      <c r="E429" s="1578"/>
      <c r="F429" s="1578"/>
      <c r="G429" s="1578"/>
      <c r="H429" s="675"/>
      <c r="I429" s="654" t="s">
        <v>647</v>
      </c>
      <c r="J429" s="654" t="s">
        <v>1354</v>
      </c>
      <c r="K429" s="674">
        <v>2012</v>
      </c>
      <c r="L429" s="1578"/>
    </row>
    <row r="430" spans="1:12" ht="41.4" customHeight="1">
      <c r="A430" s="1613"/>
      <c r="B430" s="1593"/>
      <c r="C430" s="1593"/>
      <c r="D430" s="1581"/>
      <c r="E430" s="1578"/>
      <c r="F430" s="1578"/>
      <c r="G430" s="1578"/>
      <c r="H430" s="675"/>
      <c r="I430" s="654" t="s">
        <v>647</v>
      </c>
      <c r="J430" s="654" t="s">
        <v>1355</v>
      </c>
      <c r="K430" s="674">
        <v>2012</v>
      </c>
      <c r="L430" s="1578"/>
    </row>
    <row r="431" spans="1:12" ht="55.2">
      <c r="A431" s="1613"/>
      <c r="B431" s="1593"/>
      <c r="C431" s="1593"/>
      <c r="D431" s="1581"/>
      <c r="E431" s="1578"/>
      <c r="F431" s="1578"/>
      <c r="G431" s="1578"/>
      <c r="H431" s="675"/>
      <c r="I431" s="654" t="s">
        <v>1356</v>
      </c>
      <c r="J431" s="654" t="s">
        <v>1357</v>
      </c>
      <c r="K431" s="674">
        <v>2012</v>
      </c>
      <c r="L431" s="1578"/>
    </row>
    <row r="432" spans="1:12" ht="69">
      <c r="A432" s="1613"/>
      <c r="B432" s="1593"/>
      <c r="C432" s="1593"/>
      <c r="D432" s="1581"/>
      <c r="E432" s="1578"/>
      <c r="F432" s="1578"/>
      <c r="G432" s="1578"/>
      <c r="H432" s="675"/>
      <c r="I432" s="654" t="s">
        <v>648</v>
      </c>
      <c r="J432" s="654" t="s">
        <v>1358</v>
      </c>
      <c r="K432" s="674">
        <v>2012</v>
      </c>
      <c r="L432" s="1578"/>
    </row>
    <row r="433" spans="1:12" ht="55.2">
      <c r="A433" s="1613"/>
      <c r="B433" s="1593"/>
      <c r="C433" s="1593"/>
      <c r="D433" s="1581"/>
      <c r="E433" s="1578"/>
      <c r="F433" s="1578"/>
      <c r="G433" s="1578"/>
      <c r="H433" s="675"/>
      <c r="I433" s="654" t="s">
        <v>649</v>
      </c>
      <c r="J433" s="654" t="s">
        <v>1359</v>
      </c>
      <c r="K433" s="674">
        <v>2012</v>
      </c>
      <c r="L433" s="1578"/>
    </row>
    <row r="434" spans="1:12" ht="41.4">
      <c r="A434" s="1613"/>
      <c r="B434" s="1593"/>
      <c r="C434" s="1593"/>
      <c r="D434" s="1581"/>
      <c r="E434" s="1578"/>
      <c r="F434" s="1578"/>
      <c r="G434" s="1578"/>
      <c r="H434" s="675"/>
      <c r="I434" s="654" t="s">
        <v>650</v>
      </c>
      <c r="J434" s="654" t="s">
        <v>1360</v>
      </c>
      <c r="K434" s="674">
        <v>2013</v>
      </c>
      <c r="L434" s="1578"/>
    </row>
    <row r="435" spans="1:12" ht="41.4">
      <c r="A435" s="1613"/>
      <c r="B435" s="1593"/>
      <c r="C435" s="1593"/>
      <c r="D435" s="1581"/>
      <c r="E435" s="1578"/>
      <c r="F435" s="1578"/>
      <c r="G435" s="1578"/>
      <c r="H435" s="675"/>
      <c r="I435" s="654" t="s">
        <v>651</v>
      </c>
      <c r="J435" s="654" t="s">
        <v>1361</v>
      </c>
      <c r="K435" s="674">
        <v>2013</v>
      </c>
      <c r="L435" s="1578"/>
    </row>
    <row r="436" spans="1:12" ht="55.2">
      <c r="A436" s="1613"/>
      <c r="B436" s="1593"/>
      <c r="C436" s="1593"/>
      <c r="D436" s="1581"/>
      <c r="E436" s="1578"/>
      <c r="F436" s="1578"/>
      <c r="G436" s="1578"/>
      <c r="H436" s="675"/>
      <c r="I436" s="654" t="s">
        <v>652</v>
      </c>
      <c r="J436" s="654" t="s">
        <v>1162</v>
      </c>
      <c r="K436" s="674">
        <v>2013</v>
      </c>
      <c r="L436" s="1578"/>
    </row>
    <row r="437" spans="1:12" ht="55.2">
      <c r="A437" s="1613"/>
      <c r="B437" s="1593"/>
      <c r="C437" s="1593"/>
      <c r="D437" s="1581"/>
      <c r="E437" s="1578"/>
      <c r="F437" s="1578"/>
      <c r="G437" s="1578"/>
      <c r="H437" s="675"/>
      <c r="I437" s="654" t="s">
        <v>653</v>
      </c>
      <c r="J437" s="654" t="s">
        <v>1362</v>
      </c>
      <c r="K437" s="674">
        <v>2013</v>
      </c>
      <c r="L437" s="1578"/>
    </row>
    <row r="438" spans="1:12" ht="13.8" customHeight="1">
      <c r="A438" s="1613"/>
      <c r="B438" s="1593"/>
      <c r="C438" s="1593"/>
      <c r="D438" s="1581"/>
      <c r="E438" s="1578"/>
      <c r="F438" s="1578"/>
      <c r="G438" s="1578"/>
      <c r="H438" s="675"/>
      <c r="I438" s="654" t="s">
        <v>1363</v>
      </c>
      <c r="J438" s="654" t="s">
        <v>1364</v>
      </c>
      <c r="K438" s="674">
        <v>2014</v>
      </c>
      <c r="L438" s="1578"/>
    </row>
    <row r="439" spans="1:12" ht="69">
      <c r="A439" s="1613"/>
      <c r="B439" s="1593"/>
      <c r="C439" s="1593"/>
      <c r="D439" s="1581"/>
      <c r="E439" s="1578"/>
      <c r="F439" s="1578"/>
      <c r="G439" s="1578"/>
      <c r="H439" s="675"/>
      <c r="I439" s="654" t="s">
        <v>1365</v>
      </c>
      <c r="J439" s="654" t="s">
        <v>1366</v>
      </c>
      <c r="K439" s="674">
        <v>2014</v>
      </c>
      <c r="L439" s="1578"/>
    </row>
    <row r="440" spans="1:12" ht="55.2">
      <c r="A440" s="1613"/>
      <c r="B440" s="1593"/>
      <c r="C440" s="1593"/>
      <c r="D440" s="1581"/>
      <c r="E440" s="1578"/>
      <c r="F440" s="1578"/>
      <c r="G440" s="1578"/>
      <c r="H440" s="675"/>
      <c r="I440" s="654" t="s">
        <v>1367</v>
      </c>
      <c r="J440" s="654" t="s">
        <v>1368</v>
      </c>
      <c r="K440" s="674">
        <v>2014</v>
      </c>
      <c r="L440" s="1578"/>
    </row>
    <row r="441" spans="1:12" ht="55.2">
      <c r="A441" s="1613"/>
      <c r="B441" s="1593"/>
      <c r="C441" s="1593"/>
      <c r="D441" s="1581"/>
      <c r="E441" s="1578"/>
      <c r="F441" s="1578"/>
      <c r="G441" s="1578"/>
      <c r="H441" s="675"/>
      <c r="I441" s="654" t="s">
        <v>1369</v>
      </c>
      <c r="J441" s="654" t="s">
        <v>1370</v>
      </c>
      <c r="K441" s="674">
        <v>2014</v>
      </c>
      <c r="L441" s="1578"/>
    </row>
    <row r="442" spans="1:12" ht="82.8">
      <c r="A442" s="1613"/>
      <c r="B442" s="1593"/>
      <c r="C442" s="1593"/>
      <c r="D442" s="1581"/>
      <c r="E442" s="1578"/>
      <c r="F442" s="1578"/>
      <c r="G442" s="1578"/>
      <c r="H442" s="675"/>
      <c r="I442" s="654" t="s">
        <v>1371</v>
      </c>
      <c r="J442" s="654" t="s">
        <v>1372</v>
      </c>
      <c r="K442" s="674">
        <v>2014</v>
      </c>
      <c r="L442" s="1578"/>
    </row>
    <row r="443" spans="1:12" ht="69">
      <c r="A443" s="1613"/>
      <c r="B443" s="1593"/>
      <c r="C443" s="1593"/>
      <c r="D443" s="1581"/>
      <c r="E443" s="1578"/>
      <c r="F443" s="1578"/>
      <c r="G443" s="1578"/>
      <c r="H443" s="675"/>
      <c r="I443" s="654" t="s">
        <v>1373</v>
      </c>
      <c r="J443" s="654" t="s">
        <v>1374</v>
      </c>
      <c r="K443" s="674">
        <v>2014</v>
      </c>
      <c r="L443" s="1578"/>
    </row>
    <row r="444" spans="1:12" ht="27.6">
      <c r="A444" s="1613"/>
      <c r="B444" s="1593"/>
      <c r="C444" s="1593"/>
      <c r="D444" s="1581"/>
      <c r="E444" s="1578"/>
      <c r="F444" s="1578"/>
      <c r="G444" s="1578"/>
      <c r="H444" s="675"/>
      <c r="I444" s="654" t="s">
        <v>654</v>
      </c>
      <c r="J444" s="654" t="s">
        <v>1375</v>
      </c>
      <c r="K444" s="674">
        <v>2014</v>
      </c>
      <c r="L444" s="1578"/>
    </row>
    <row r="445" spans="1:12" ht="27.6">
      <c r="A445" s="1613"/>
      <c r="B445" s="1593"/>
      <c r="C445" s="1593"/>
      <c r="D445" s="1581"/>
      <c r="E445" s="1578"/>
      <c r="F445" s="1578"/>
      <c r="G445" s="1578"/>
      <c r="H445" s="675"/>
      <c r="I445" s="654" t="s">
        <v>655</v>
      </c>
      <c r="J445" s="654" t="s">
        <v>1376</v>
      </c>
      <c r="K445" s="674">
        <v>2014</v>
      </c>
      <c r="L445" s="1578"/>
    </row>
    <row r="446" spans="1:12" ht="27.6">
      <c r="A446" s="1613"/>
      <c r="B446" s="1593"/>
      <c r="C446" s="1593"/>
      <c r="D446" s="1581"/>
      <c r="E446" s="1578"/>
      <c r="F446" s="1578"/>
      <c r="G446" s="1578"/>
      <c r="H446" s="675"/>
      <c r="I446" s="654" t="s">
        <v>1377</v>
      </c>
      <c r="J446" s="654" t="s">
        <v>1378</v>
      </c>
      <c r="K446" s="674">
        <v>2015</v>
      </c>
      <c r="L446" s="1578"/>
    </row>
    <row r="447" spans="1:12" ht="41.4">
      <c r="A447" s="1613"/>
      <c r="B447" s="1593"/>
      <c r="C447" s="1593"/>
      <c r="D447" s="1581"/>
      <c r="E447" s="1578"/>
      <c r="F447" s="1578"/>
      <c r="G447" s="1578"/>
      <c r="H447" s="675"/>
      <c r="I447" s="654" t="s">
        <v>656</v>
      </c>
      <c r="J447" s="654" t="s">
        <v>1379</v>
      </c>
      <c r="K447" s="674">
        <v>2015</v>
      </c>
      <c r="L447" s="1578"/>
    </row>
    <row r="448" spans="1:12" ht="41.4" customHeight="1">
      <c r="A448" s="1613"/>
      <c r="B448" s="1593"/>
      <c r="C448" s="1593"/>
      <c r="D448" s="1581"/>
      <c r="E448" s="1578"/>
      <c r="F448" s="1578"/>
      <c r="G448" s="1578"/>
      <c r="H448" s="675"/>
      <c r="I448" s="654" t="s">
        <v>657</v>
      </c>
      <c r="J448" s="654" t="s">
        <v>1380</v>
      </c>
      <c r="K448" s="674">
        <v>2015</v>
      </c>
      <c r="L448" s="1578"/>
    </row>
    <row r="449" spans="1:12" ht="27.6">
      <c r="A449" s="1613"/>
      <c r="B449" s="1593"/>
      <c r="C449" s="1593"/>
      <c r="D449" s="1581"/>
      <c r="E449" s="1578"/>
      <c r="F449" s="1578"/>
      <c r="G449" s="1578"/>
      <c r="H449" s="675"/>
      <c r="I449" s="654" t="s">
        <v>658</v>
      </c>
      <c r="J449" s="654" t="s">
        <v>1381</v>
      </c>
      <c r="K449" s="674">
        <v>2015</v>
      </c>
      <c r="L449" s="1578"/>
    </row>
    <row r="450" spans="1:12" ht="82.8">
      <c r="A450" s="1613"/>
      <c r="B450" s="1593"/>
      <c r="C450" s="1593"/>
      <c r="D450" s="1581"/>
      <c r="E450" s="1578"/>
      <c r="F450" s="1578"/>
      <c r="G450" s="1578"/>
      <c r="H450" s="675"/>
      <c r="I450" s="654" t="s">
        <v>659</v>
      </c>
      <c r="J450" s="654" t="s">
        <v>1382</v>
      </c>
      <c r="K450" s="674">
        <v>2015</v>
      </c>
      <c r="L450" s="1578"/>
    </row>
    <row r="451" spans="1:12" ht="55.2">
      <c r="A451" s="1613"/>
      <c r="B451" s="1593"/>
      <c r="C451" s="1593"/>
      <c r="D451" s="1581"/>
      <c r="E451" s="1578"/>
      <c r="F451" s="1578"/>
      <c r="G451" s="1578"/>
      <c r="H451" s="675"/>
      <c r="I451" s="654" t="s">
        <v>660</v>
      </c>
      <c r="J451" s="654" t="s">
        <v>1383</v>
      </c>
      <c r="K451" s="674">
        <v>2015</v>
      </c>
      <c r="L451" s="1578"/>
    </row>
    <row r="452" spans="1:12" ht="27.6">
      <c r="A452" s="1613"/>
      <c r="B452" s="1593"/>
      <c r="C452" s="1593"/>
      <c r="D452" s="1581"/>
      <c r="E452" s="1578"/>
      <c r="F452" s="1578"/>
      <c r="G452" s="1578"/>
      <c r="H452" s="675"/>
      <c r="I452" s="654" t="s">
        <v>661</v>
      </c>
      <c r="J452" s="654" t="s">
        <v>1384</v>
      </c>
      <c r="K452" s="674">
        <v>2015</v>
      </c>
      <c r="L452" s="1578"/>
    </row>
    <row r="453" spans="1:12" ht="55.2">
      <c r="A453" s="1613"/>
      <c r="B453" s="1593"/>
      <c r="C453" s="1593"/>
      <c r="D453" s="1581"/>
      <c r="E453" s="1578"/>
      <c r="F453" s="1578"/>
      <c r="G453" s="1578"/>
      <c r="H453" s="675"/>
      <c r="I453" s="654" t="s">
        <v>662</v>
      </c>
      <c r="J453" s="654" t="s">
        <v>1385</v>
      </c>
      <c r="K453" s="674">
        <v>2015</v>
      </c>
      <c r="L453" s="1578"/>
    </row>
    <row r="454" spans="1:12" ht="27.6">
      <c r="A454" s="1613"/>
      <c r="B454" s="1593"/>
      <c r="C454" s="1593"/>
      <c r="D454" s="1581"/>
      <c r="E454" s="1578"/>
      <c r="F454" s="1578"/>
      <c r="G454" s="1578"/>
      <c r="H454" s="675"/>
      <c r="I454" s="654" t="s">
        <v>663</v>
      </c>
      <c r="J454" s="654" t="s">
        <v>1386</v>
      </c>
      <c r="K454" s="674">
        <v>2015</v>
      </c>
      <c r="L454" s="1578"/>
    </row>
    <row r="455" spans="1:12" ht="27.6">
      <c r="A455" s="1613"/>
      <c r="B455" s="1593"/>
      <c r="C455" s="1593"/>
      <c r="D455" s="1581"/>
      <c r="E455" s="1578"/>
      <c r="F455" s="1578"/>
      <c r="G455" s="1578"/>
      <c r="H455" s="675"/>
      <c r="I455" s="654" t="s">
        <v>664</v>
      </c>
      <c r="J455" s="654" t="s">
        <v>1387</v>
      </c>
      <c r="K455" s="674">
        <v>2015</v>
      </c>
      <c r="L455" s="1578"/>
    </row>
    <row r="456" spans="1:12" ht="41.4">
      <c r="A456" s="1613"/>
      <c r="B456" s="1593"/>
      <c r="C456" s="1593"/>
      <c r="D456" s="1581"/>
      <c r="E456" s="1578"/>
      <c r="F456" s="1578"/>
      <c r="G456" s="1578"/>
      <c r="H456" s="675"/>
      <c r="I456" s="654" t="s">
        <v>665</v>
      </c>
      <c r="J456" s="654" t="s">
        <v>1388</v>
      </c>
      <c r="K456" s="674">
        <v>2015</v>
      </c>
      <c r="L456" s="1578"/>
    </row>
    <row r="457" spans="1:12" ht="55.2">
      <c r="A457" s="1613"/>
      <c r="B457" s="1593"/>
      <c r="C457" s="1593"/>
      <c r="D457" s="1581"/>
      <c r="E457" s="1578"/>
      <c r="F457" s="1578"/>
      <c r="G457" s="1578"/>
      <c r="H457" s="675"/>
      <c r="I457" s="654" t="s">
        <v>666</v>
      </c>
      <c r="J457" s="654" t="s">
        <v>1389</v>
      </c>
      <c r="K457" s="674">
        <v>2015</v>
      </c>
      <c r="L457" s="1578"/>
    </row>
    <row r="458" spans="1:12" ht="41.4">
      <c r="A458" s="1613"/>
      <c r="B458" s="1593"/>
      <c r="C458" s="1593"/>
      <c r="D458" s="1581"/>
      <c r="E458" s="1578"/>
      <c r="F458" s="1578"/>
      <c r="G458" s="1578"/>
      <c r="H458" s="675"/>
      <c r="I458" s="654" t="s">
        <v>667</v>
      </c>
      <c r="J458" s="654" t="s">
        <v>1390</v>
      </c>
      <c r="K458" s="674">
        <v>2015</v>
      </c>
      <c r="L458" s="1578"/>
    </row>
    <row r="459" spans="1:12" ht="69">
      <c r="A459" s="1613"/>
      <c r="B459" s="1593"/>
      <c r="C459" s="1593"/>
      <c r="D459" s="1581"/>
      <c r="E459" s="1578"/>
      <c r="F459" s="1578"/>
      <c r="G459" s="1578"/>
      <c r="H459" s="675"/>
      <c r="I459" s="654" t="s">
        <v>668</v>
      </c>
      <c r="J459" s="654" t="s">
        <v>1391</v>
      </c>
      <c r="K459" s="674">
        <v>2015</v>
      </c>
      <c r="L459" s="1578"/>
    </row>
    <row r="460" spans="1:12" ht="55.2">
      <c r="A460" s="1613"/>
      <c r="B460" s="1593"/>
      <c r="C460" s="1593"/>
      <c r="D460" s="1581"/>
      <c r="E460" s="1578"/>
      <c r="F460" s="1578"/>
      <c r="G460" s="1578"/>
      <c r="H460" s="675"/>
      <c r="I460" s="654" t="s">
        <v>669</v>
      </c>
      <c r="J460" s="654" t="s">
        <v>1392</v>
      </c>
      <c r="K460" s="674">
        <v>2015</v>
      </c>
      <c r="L460" s="1578"/>
    </row>
    <row r="461" spans="1:12" ht="41.4">
      <c r="A461" s="1613"/>
      <c r="B461" s="1593"/>
      <c r="C461" s="1593"/>
      <c r="D461" s="1581"/>
      <c r="E461" s="1578"/>
      <c r="F461" s="1578"/>
      <c r="G461" s="1578"/>
      <c r="H461" s="675"/>
      <c r="I461" s="654" t="s">
        <v>670</v>
      </c>
      <c r="J461" s="654" t="s">
        <v>1393</v>
      </c>
      <c r="K461" s="674">
        <v>2015</v>
      </c>
      <c r="L461" s="1578"/>
    </row>
    <row r="462" spans="1:12" ht="27.6">
      <c r="A462" s="1613"/>
      <c r="B462" s="1593"/>
      <c r="C462" s="1593"/>
      <c r="D462" s="1581"/>
      <c r="E462" s="1578"/>
      <c r="F462" s="1578"/>
      <c r="G462" s="1578"/>
      <c r="H462" s="675"/>
      <c r="I462" s="654" t="s">
        <v>671</v>
      </c>
      <c r="J462" s="654" t="s">
        <v>1394</v>
      </c>
      <c r="K462" s="674">
        <v>2015</v>
      </c>
      <c r="L462" s="1578"/>
    </row>
    <row r="463" spans="1:12" ht="41.4">
      <c r="A463" s="1613"/>
      <c r="B463" s="1593"/>
      <c r="C463" s="1593"/>
      <c r="D463" s="1581"/>
      <c r="E463" s="1578"/>
      <c r="F463" s="1578"/>
      <c r="G463" s="1578"/>
      <c r="H463" s="675"/>
      <c r="I463" s="654" t="s">
        <v>672</v>
      </c>
      <c r="J463" s="654" t="s">
        <v>1395</v>
      </c>
      <c r="K463" s="674">
        <v>2015</v>
      </c>
      <c r="L463" s="1578"/>
    </row>
    <row r="464" spans="1:12" ht="41.4">
      <c r="A464" s="1613"/>
      <c r="B464" s="1593"/>
      <c r="C464" s="1593"/>
      <c r="D464" s="1581"/>
      <c r="E464" s="1578"/>
      <c r="F464" s="1578"/>
      <c r="G464" s="1578"/>
      <c r="H464" s="675"/>
      <c r="I464" s="654" t="s">
        <v>673</v>
      </c>
      <c r="J464" s="654" t="s">
        <v>1396</v>
      </c>
      <c r="K464" s="674">
        <v>2015</v>
      </c>
      <c r="L464" s="1578"/>
    </row>
    <row r="465" spans="1:12" ht="41.4">
      <c r="A465" s="1613"/>
      <c r="B465" s="1593"/>
      <c r="C465" s="1593"/>
      <c r="D465" s="1581"/>
      <c r="E465" s="1578"/>
      <c r="F465" s="1578"/>
      <c r="G465" s="1578"/>
      <c r="H465" s="675"/>
      <c r="I465" s="654" t="s">
        <v>674</v>
      </c>
      <c r="J465" s="654" t="s">
        <v>1397</v>
      </c>
      <c r="K465" s="674">
        <v>2015</v>
      </c>
      <c r="L465" s="1578"/>
    </row>
    <row r="466" spans="1:12" ht="41.4">
      <c r="A466" s="1613"/>
      <c r="B466" s="1593"/>
      <c r="C466" s="1593"/>
      <c r="D466" s="1581"/>
      <c r="E466" s="1578"/>
      <c r="F466" s="1578"/>
      <c r="G466" s="1578"/>
      <c r="H466" s="675"/>
      <c r="I466" s="654" t="s">
        <v>670</v>
      </c>
      <c r="J466" s="654" t="s">
        <v>1398</v>
      </c>
      <c r="K466" s="674">
        <v>2015</v>
      </c>
      <c r="L466" s="1578"/>
    </row>
    <row r="467" spans="1:12" ht="41.4">
      <c r="A467" s="1613"/>
      <c r="B467" s="1593"/>
      <c r="C467" s="1593"/>
      <c r="D467" s="1581"/>
      <c r="E467" s="1578"/>
      <c r="F467" s="1578"/>
      <c r="G467" s="1578"/>
      <c r="H467" s="675"/>
      <c r="I467" s="654" t="s">
        <v>675</v>
      </c>
      <c r="J467" s="654" t="s">
        <v>1399</v>
      </c>
      <c r="K467" s="674">
        <v>2015</v>
      </c>
      <c r="L467" s="1578"/>
    </row>
    <row r="468" spans="1:12" ht="41.4">
      <c r="A468" s="1613"/>
      <c r="B468" s="1593"/>
      <c r="C468" s="1593"/>
      <c r="D468" s="1581"/>
      <c r="E468" s="1578"/>
      <c r="F468" s="1578"/>
      <c r="G468" s="1578"/>
      <c r="H468" s="675"/>
      <c r="I468" s="654" t="s">
        <v>676</v>
      </c>
      <c r="J468" s="654" t="s">
        <v>1400</v>
      </c>
      <c r="K468" s="674">
        <v>2015</v>
      </c>
      <c r="L468" s="1578"/>
    </row>
    <row r="469" spans="1:12" ht="41.4">
      <c r="A469" s="1613"/>
      <c r="B469" s="1593"/>
      <c r="C469" s="1593"/>
      <c r="D469" s="1581"/>
      <c r="E469" s="1578"/>
      <c r="F469" s="1578"/>
      <c r="G469" s="1578"/>
      <c r="H469" s="675"/>
      <c r="I469" s="654" t="s">
        <v>677</v>
      </c>
      <c r="J469" s="654" t="s">
        <v>1401</v>
      </c>
      <c r="K469" s="674">
        <v>2015</v>
      </c>
      <c r="L469" s="1578"/>
    </row>
    <row r="470" spans="1:12">
      <c r="A470" s="1613"/>
      <c r="B470" s="1593"/>
      <c r="C470" s="1593"/>
      <c r="D470" s="1581"/>
      <c r="E470" s="1578"/>
      <c r="F470" s="1578"/>
      <c r="G470" s="1578"/>
      <c r="H470" s="675"/>
      <c r="I470" s="654" t="s">
        <v>678</v>
      </c>
      <c r="J470" s="654" t="s">
        <v>1402</v>
      </c>
      <c r="K470" s="674">
        <v>2015</v>
      </c>
      <c r="L470" s="1578"/>
    </row>
    <row r="471" spans="1:12" ht="41.4">
      <c r="A471" s="1613"/>
      <c r="B471" s="1593"/>
      <c r="C471" s="1593"/>
      <c r="D471" s="1581"/>
      <c r="E471" s="1578"/>
      <c r="F471" s="1578"/>
      <c r="G471" s="1578"/>
      <c r="H471" s="675"/>
      <c r="I471" s="654" t="s">
        <v>679</v>
      </c>
      <c r="J471" s="654" t="s">
        <v>1403</v>
      </c>
      <c r="K471" s="674">
        <v>2015</v>
      </c>
      <c r="L471" s="1578"/>
    </row>
    <row r="472" spans="1:12" ht="27.6">
      <c r="A472" s="1613"/>
      <c r="B472" s="1593"/>
      <c r="C472" s="1593"/>
      <c r="D472" s="1581"/>
      <c r="E472" s="1578"/>
      <c r="F472" s="1578"/>
      <c r="G472" s="1578"/>
      <c r="H472" s="675"/>
      <c r="I472" s="654" t="s">
        <v>680</v>
      </c>
      <c r="J472" s="654" t="s">
        <v>1404</v>
      </c>
      <c r="K472" s="674">
        <v>2015</v>
      </c>
      <c r="L472" s="1578"/>
    </row>
    <row r="473" spans="1:12" ht="27.6">
      <c r="A473" s="1613"/>
      <c r="B473" s="1593"/>
      <c r="C473" s="1593"/>
      <c r="D473" s="1581"/>
      <c r="E473" s="1578"/>
      <c r="F473" s="1578"/>
      <c r="G473" s="1578"/>
      <c r="H473" s="675"/>
      <c r="I473" s="654" t="s">
        <v>681</v>
      </c>
      <c r="J473" s="654" t="s">
        <v>1405</v>
      </c>
      <c r="K473" s="674">
        <v>2015</v>
      </c>
      <c r="L473" s="1578"/>
    </row>
    <row r="474" spans="1:12" ht="41.4">
      <c r="A474" s="1613"/>
      <c r="B474" s="1593"/>
      <c r="C474" s="1593"/>
      <c r="D474" s="1581"/>
      <c r="E474" s="1578"/>
      <c r="F474" s="1578"/>
      <c r="G474" s="1578"/>
      <c r="H474" s="675"/>
      <c r="I474" s="654" t="s">
        <v>682</v>
      </c>
      <c r="J474" s="654" t="s">
        <v>1406</v>
      </c>
      <c r="K474" s="674">
        <v>2015</v>
      </c>
      <c r="L474" s="1578"/>
    </row>
    <row r="475" spans="1:12">
      <c r="A475" s="1613"/>
      <c r="B475" s="1593"/>
      <c r="C475" s="1593"/>
      <c r="D475" s="1581"/>
      <c r="E475" s="1578"/>
      <c r="F475" s="1578"/>
      <c r="G475" s="1578"/>
      <c r="H475" s="675"/>
      <c r="I475" s="654" t="s">
        <v>683</v>
      </c>
      <c r="J475" s="654" t="s">
        <v>1407</v>
      </c>
      <c r="K475" s="674">
        <v>2015</v>
      </c>
      <c r="L475" s="1578"/>
    </row>
    <row r="476" spans="1:12" ht="41.4">
      <c r="A476" s="1613"/>
      <c r="B476" s="1593"/>
      <c r="C476" s="1593"/>
      <c r="D476" s="1581"/>
      <c r="E476" s="1578"/>
      <c r="F476" s="1578"/>
      <c r="G476" s="1578"/>
      <c r="H476" s="675"/>
      <c r="I476" s="654" t="s">
        <v>684</v>
      </c>
      <c r="J476" s="654" t="s">
        <v>1408</v>
      </c>
      <c r="K476" s="674">
        <v>2015</v>
      </c>
      <c r="L476" s="1578"/>
    </row>
    <row r="477" spans="1:12" ht="69">
      <c r="A477" s="1613"/>
      <c r="B477" s="1593"/>
      <c r="C477" s="1593"/>
      <c r="D477" s="1581"/>
      <c r="E477" s="1578"/>
      <c r="F477" s="1578"/>
      <c r="G477" s="1578"/>
      <c r="H477" s="675"/>
      <c r="I477" s="654" t="s">
        <v>685</v>
      </c>
      <c r="J477" s="654" t="s">
        <v>1409</v>
      </c>
      <c r="K477" s="674">
        <v>2015</v>
      </c>
      <c r="L477" s="1578"/>
    </row>
    <row r="478" spans="1:12" ht="55.2">
      <c r="A478" s="1613"/>
      <c r="B478" s="1593"/>
      <c r="C478" s="1593"/>
      <c r="D478" s="1581"/>
      <c r="E478" s="1578"/>
      <c r="F478" s="1578"/>
      <c r="G478" s="1578"/>
      <c r="H478" s="675"/>
      <c r="I478" s="654" t="s">
        <v>686</v>
      </c>
      <c r="J478" s="654" t="s">
        <v>1410</v>
      </c>
      <c r="K478" s="674">
        <v>2015</v>
      </c>
      <c r="L478" s="1578"/>
    </row>
    <row r="479" spans="1:12" ht="96.6">
      <c r="A479" s="1613"/>
      <c r="B479" s="1593"/>
      <c r="C479" s="1593"/>
      <c r="D479" s="1581"/>
      <c r="E479" s="1578"/>
      <c r="F479" s="1578"/>
      <c r="G479" s="1578"/>
      <c r="H479" s="675"/>
      <c r="I479" s="654" t="s">
        <v>687</v>
      </c>
      <c r="J479" s="654" t="s">
        <v>1411</v>
      </c>
      <c r="K479" s="674">
        <v>2015</v>
      </c>
      <c r="L479" s="1578"/>
    </row>
    <row r="480" spans="1:12" ht="27.6">
      <c r="A480" s="1613"/>
      <c r="B480" s="1593"/>
      <c r="C480" s="1593"/>
      <c r="D480" s="1581"/>
      <c r="E480" s="1578"/>
      <c r="F480" s="1578"/>
      <c r="G480" s="1578"/>
      <c r="H480" s="675"/>
      <c r="I480" s="654" t="s">
        <v>688</v>
      </c>
      <c r="J480" s="654" t="s">
        <v>1412</v>
      </c>
      <c r="K480" s="674">
        <v>2015</v>
      </c>
      <c r="L480" s="1578"/>
    </row>
    <row r="481" spans="1:12" ht="27.6">
      <c r="A481" s="1613"/>
      <c r="B481" s="1593"/>
      <c r="C481" s="1593"/>
      <c r="D481" s="1581"/>
      <c r="E481" s="1578"/>
      <c r="F481" s="1578"/>
      <c r="G481" s="1578"/>
      <c r="H481" s="675"/>
      <c r="I481" s="654" t="s">
        <v>689</v>
      </c>
      <c r="J481" s="654" t="s">
        <v>1413</v>
      </c>
      <c r="K481" s="674">
        <v>2015</v>
      </c>
      <c r="L481" s="1578"/>
    </row>
    <row r="482" spans="1:12" ht="27.6">
      <c r="A482" s="1613"/>
      <c r="B482" s="1593"/>
      <c r="C482" s="1593"/>
      <c r="D482" s="1581"/>
      <c r="E482" s="1578"/>
      <c r="F482" s="1578"/>
      <c r="G482" s="1578"/>
      <c r="H482" s="675"/>
      <c r="I482" s="654" t="s">
        <v>690</v>
      </c>
      <c r="J482" s="654" t="s">
        <v>1414</v>
      </c>
      <c r="K482" s="674">
        <v>2015</v>
      </c>
      <c r="L482" s="1578"/>
    </row>
    <row r="483" spans="1:12" ht="27.6">
      <c r="A483" s="1613"/>
      <c r="B483" s="1593"/>
      <c r="C483" s="1593"/>
      <c r="D483" s="1581"/>
      <c r="E483" s="1578"/>
      <c r="F483" s="1578"/>
      <c r="G483" s="1578"/>
      <c r="H483" s="675"/>
      <c r="I483" s="654" t="s">
        <v>926</v>
      </c>
      <c r="J483" s="654" t="s">
        <v>927</v>
      </c>
      <c r="K483" s="674">
        <v>2015</v>
      </c>
      <c r="L483" s="1578"/>
    </row>
    <row r="484" spans="1:12" ht="55.2">
      <c r="A484" s="1613"/>
      <c r="B484" s="1593"/>
      <c r="C484" s="1593"/>
      <c r="D484" s="1581"/>
      <c r="E484" s="1578"/>
      <c r="F484" s="1578"/>
      <c r="G484" s="1578"/>
      <c r="H484" s="675"/>
      <c r="I484" s="654" t="s">
        <v>928</v>
      </c>
      <c r="J484" s="654" t="s">
        <v>929</v>
      </c>
      <c r="K484" s="674">
        <v>2015</v>
      </c>
      <c r="L484" s="1578"/>
    </row>
    <row r="485" spans="1:12" ht="55.2">
      <c r="A485" s="1613"/>
      <c r="B485" s="1593"/>
      <c r="C485" s="1593"/>
      <c r="D485" s="1581"/>
      <c r="E485" s="1578"/>
      <c r="F485" s="1578"/>
      <c r="G485" s="1578"/>
      <c r="H485" s="675"/>
      <c r="I485" s="654" t="s">
        <v>928</v>
      </c>
      <c r="J485" s="654" t="s">
        <v>930</v>
      </c>
      <c r="K485" s="674">
        <v>2015</v>
      </c>
      <c r="L485" s="1578"/>
    </row>
    <row r="486" spans="1:12" ht="55.2">
      <c r="A486" s="1613"/>
      <c r="B486" s="1593"/>
      <c r="C486" s="1593"/>
      <c r="D486" s="1581"/>
      <c r="E486" s="1578"/>
      <c r="F486" s="1578"/>
      <c r="G486" s="1578"/>
      <c r="H486" s="675"/>
      <c r="I486" s="654" t="s">
        <v>928</v>
      </c>
      <c r="J486" s="654" t="s">
        <v>931</v>
      </c>
      <c r="K486" s="674">
        <v>2015</v>
      </c>
      <c r="L486" s="1578"/>
    </row>
    <row r="487" spans="1:12" ht="55.2">
      <c r="A487" s="1613"/>
      <c r="B487" s="1593"/>
      <c r="C487" s="1593"/>
      <c r="D487" s="1581"/>
      <c r="E487" s="1578"/>
      <c r="F487" s="1578"/>
      <c r="G487" s="1578"/>
      <c r="H487" s="675"/>
      <c r="I487" s="654" t="s">
        <v>928</v>
      </c>
      <c r="J487" s="654" t="s">
        <v>932</v>
      </c>
      <c r="K487" s="674">
        <v>2015</v>
      </c>
      <c r="L487" s="1578"/>
    </row>
    <row r="488" spans="1:12" ht="55.2">
      <c r="A488" s="1613"/>
      <c r="B488" s="1593"/>
      <c r="C488" s="1593"/>
      <c r="D488" s="1581"/>
      <c r="E488" s="1578"/>
      <c r="F488" s="1578"/>
      <c r="G488" s="1578"/>
      <c r="H488" s="675"/>
      <c r="I488" s="654" t="s">
        <v>928</v>
      </c>
      <c r="J488" s="654" t="s">
        <v>933</v>
      </c>
      <c r="K488" s="674">
        <v>2015</v>
      </c>
      <c r="L488" s="1578"/>
    </row>
    <row r="489" spans="1:12" ht="55.2">
      <c r="A489" s="1613"/>
      <c r="B489" s="1593"/>
      <c r="C489" s="1593"/>
      <c r="D489" s="1581"/>
      <c r="E489" s="1578"/>
      <c r="F489" s="1578"/>
      <c r="G489" s="1578"/>
      <c r="H489" s="675"/>
      <c r="I489" s="654" t="s">
        <v>928</v>
      </c>
      <c r="J489" s="654" t="s">
        <v>934</v>
      </c>
      <c r="K489" s="674">
        <v>2015</v>
      </c>
      <c r="L489" s="1578"/>
    </row>
    <row r="490" spans="1:12" ht="27.6">
      <c r="A490" s="1613"/>
      <c r="B490" s="1593"/>
      <c r="C490" s="1593"/>
      <c r="D490" s="1581"/>
      <c r="E490" s="1578"/>
      <c r="F490" s="1578"/>
      <c r="G490" s="1578"/>
      <c r="H490" s="675"/>
      <c r="I490" s="654" t="s">
        <v>935</v>
      </c>
      <c r="J490" s="654" t="s">
        <v>936</v>
      </c>
      <c r="K490" s="674">
        <v>2015</v>
      </c>
      <c r="L490" s="1578"/>
    </row>
    <row r="491" spans="1:12" ht="41.4">
      <c r="A491" s="1613"/>
      <c r="B491" s="1593"/>
      <c r="C491" s="1593"/>
      <c r="D491" s="1581"/>
      <c r="E491" s="1578"/>
      <c r="F491" s="1578"/>
      <c r="G491" s="1578"/>
      <c r="H491" s="675"/>
      <c r="I491" s="654" t="s">
        <v>937</v>
      </c>
      <c r="J491" s="654" t="s">
        <v>938</v>
      </c>
      <c r="K491" s="674">
        <v>2015</v>
      </c>
      <c r="L491" s="1578"/>
    </row>
    <row r="492" spans="1:12" ht="41.4">
      <c r="A492" s="1613"/>
      <c r="B492" s="1593"/>
      <c r="C492" s="1593"/>
      <c r="D492" s="1581"/>
      <c r="E492" s="1578"/>
      <c r="F492" s="1578"/>
      <c r="G492" s="1578"/>
      <c r="H492" s="675"/>
      <c r="I492" s="654" t="s">
        <v>937</v>
      </c>
      <c r="J492" s="654" t="s">
        <v>939</v>
      </c>
      <c r="K492" s="674">
        <v>2015</v>
      </c>
      <c r="L492" s="1578"/>
    </row>
    <row r="493" spans="1:12" ht="27.6" customHeight="1">
      <c r="A493" s="1613"/>
      <c r="B493" s="1593"/>
      <c r="C493" s="1593"/>
      <c r="D493" s="1581"/>
      <c r="E493" s="1578"/>
      <c r="F493" s="1578"/>
      <c r="G493" s="1578"/>
      <c r="H493" s="675"/>
      <c r="I493" s="654" t="s">
        <v>940</v>
      </c>
      <c r="J493" s="654" t="s">
        <v>941</v>
      </c>
      <c r="K493" s="674">
        <v>2015</v>
      </c>
      <c r="L493" s="1578"/>
    </row>
    <row r="494" spans="1:12" ht="27.6" customHeight="1">
      <c r="A494" s="1613"/>
      <c r="B494" s="1593"/>
      <c r="C494" s="1593"/>
      <c r="D494" s="1581"/>
      <c r="E494" s="1578"/>
      <c r="F494" s="1578"/>
      <c r="G494" s="1578"/>
      <c r="H494" s="675"/>
      <c r="I494" s="654" t="s">
        <v>940</v>
      </c>
      <c r="J494" s="654" t="s">
        <v>942</v>
      </c>
      <c r="K494" s="674">
        <v>2015</v>
      </c>
      <c r="L494" s="1578"/>
    </row>
    <row r="495" spans="1:12" ht="27.6">
      <c r="A495" s="1613"/>
      <c r="B495" s="1593"/>
      <c r="C495" s="1593"/>
      <c r="D495" s="1581"/>
      <c r="E495" s="1578"/>
      <c r="F495" s="1578"/>
      <c r="G495" s="1578"/>
      <c r="H495" s="675"/>
      <c r="I495" s="654" t="s">
        <v>943</v>
      </c>
      <c r="J495" s="654" t="s">
        <v>944</v>
      </c>
      <c r="K495" s="674">
        <v>2015</v>
      </c>
      <c r="L495" s="1578"/>
    </row>
    <row r="496" spans="1:12" ht="41.4">
      <c r="A496" s="1613"/>
      <c r="B496" s="1593"/>
      <c r="C496" s="1593"/>
      <c r="D496" s="1581"/>
      <c r="E496" s="1578"/>
      <c r="F496" s="1578"/>
      <c r="G496" s="1578"/>
      <c r="H496" s="675"/>
      <c r="I496" s="654" t="s">
        <v>945</v>
      </c>
      <c r="J496" s="654" t="s">
        <v>946</v>
      </c>
      <c r="K496" s="674">
        <v>2015</v>
      </c>
      <c r="L496" s="1578"/>
    </row>
    <row r="497" spans="1:12" ht="41.4">
      <c r="A497" s="1613"/>
      <c r="B497" s="1593"/>
      <c r="C497" s="1593"/>
      <c r="D497" s="1581"/>
      <c r="E497" s="1578"/>
      <c r="F497" s="1578"/>
      <c r="G497" s="1578"/>
      <c r="H497" s="675"/>
      <c r="I497" s="654" t="s">
        <v>945</v>
      </c>
      <c r="J497" s="654" t="s">
        <v>947</v>
      </c>
      <c r="K497" s="674">
        <v>2015</v>
      </c>
      <c r="L497" s="1578"/>
    </row>
    <row r="498" spans="1:12" ht="41.4">
      <c r="A498" s="1613"/>
      <c r="B498" s="1593"/>
      <c r="C498" s="1593"/>
      <c r="D498" s="1581"/>
      <c r="E498" s="1578"/>
      <c r="F498" s="1578"/>
      <c r="G498" s="1578"/>
      <c r="H498" s="675"/>
      <c r="I498" s="654" t="s">
        <v>948</v>
      </c>
      <c r="J498" s="654" t="s">
        <v>949</v>
      </c>
      <c r="K498" s="674">
        <v>2015</v>
      </c>
      <c r="L498" s="1578"/>
    </row>
    <row r="499" spans="1:12" ht="55.2">
      <c r="A499" s="1613"/>
      <c r="B499" s="1593"/>
      <c r="C499" s="1593"/>
      <c r="D499" s="1581"/>
      <c r="E499" s="1578"/>
      <c r="F499" s="1578"/>
      <c r="G499" s="1578"/>
      <c r="H499" s="675"/>
      <c r="I499" s="654" t="s">
        <v>950</v>
      </c>
      <c r="J499" s="654" t="s">
        <v>951</v>
      </c>
      <c r="K499" s="674">
        <v>2015</v>
      </c>
      <c r="L499" s="1578"/>
    </row>
    <row r="500" spans="1:12" ht="55.2">
      <c r="A500" s="1613"/>
      <c r="B500" s="1593"/>
      <c r="C500" s="1593"/>
      <c r="D500" s="1581"/>
      <c r="E500" s="1578"/>
      <c r="F500" s="1578"/>
      <c r="G500" s="1578"/>
      <c r="H500" s="675"/>
      <c r="I500" s="654" t="s">
        <v>950</v>
      </c>
      <c r="J500" s="654" t="s">
        <v>952</v>
      </c>
      <c r="K500" s="674">
        <v>2015</v>
      </c>
      <c r="L500" s="1578"/>
    </row>
    <row r="501" spans="1:12" ht="55.2">
      <c r="A501" s="1613"/>
      <c r="B501" s="1593"/>
      <c r="C501" s="1593"/>
      <c r="D501" s="1581"/>
      <c r="E501" s="1578"/>
      <c r="F501" s="1578"/>
      <c r="G501" s="1578"/>
      <c r="H501" s="675"/>
      <c r="I501" s="654" t="s">
        <v>950</v>
      </c>
      <c r="J501" s="654" t="s">
        <v>953</v>
      </c>
      <c r="K501" s="674">
        <v>2015</v>
      </c>
      <c r="L501" s="1578"/>
    </row>
    <row r="502" spans="1:12" ht="55.2">
      <c r="A502" s="1613"/>
      <c r="B502" s="1593"/>
      <c r="C502" s="1593"/>
      <c r="D502" s="1581"/>
      <c r="E502" s="1578"/>
      <c r="F502" s="1578"/>
      <c r="G502" s="1578"/>
      <c r="H502" s="675"/>
      <c r="I502" s="654" t="s">
        <v>950</v>
      </c>
      <c r="J502" s="654" t="s">
        <v>954</v>
      </c>
      <c r="K502" s="674">
        <v>2015</v>
      </c>
      <c r="L502" s="1578"/>
    </row>
    <row r="503" spans="1:12" ht="27.6">
      <c r="A503" s="1613"/>
      <c r="B503" s="1593"/>
      <c r="C503" s="1593"/>
      <c r="D503" s="1581"/>
      <c r="E503" s="1578"/>
      <c r="F503" s="1578"/>
      <c r="G503" s="1578"/>
      <c r="H503" s="675"/>
      <c r="I503" s="654" t="s">
        <v>955</v>
      </c>
      <c r="J503" s="654" t="s">
        <v>956</v>
      </c>
      <c r="K503" s="674">
        <v>2015</v>
      </c>
      <c r="L503" s="1578"/>
    </row>
    <row r="504" spans="1:12" ht="27.6">
      <c r="A504" s="1613"/>
      <c r="B504" s="1593"/>
      <c r="C504" s="1593"/>
      <c r="D504" s="1581"/>
      <c r="E504" s="1578"/>
      <c r="F504" s="1578"/>
      <c r="G504" s="1578"/>
      <c r="H504" s="675"/>
      <c r="I504" s="654" t="s">
        <v>955</v>
      </c>
      <c r="J504" s="654" t="s">
        <v>957</v>
      </c>
      <c r="K504" s="674">
        <v>2015</v>
      </c>
      <c r="L504" s="1578"/>
    </row>
    <row r="505" spans="1:12" ht="27.6">
      <c r="A505" s="1613"/>
      <c r="B505" s="1593"/>
      <c r="C505" s="1593"/>
      <c r="D505" s="1581"/>
      <c r="E505" s="1578"/>
      <c r="F505" s="1578"/>
      <c r="G505" s="1578"/>
      <c r="H505" s="675"/>
      <c r="I505" s="654" t="s">
        <v>955</v>
      </c>
      <c r="J505" s="654" t="s">
        <v>958</v>
      </c>
      <c r="K505" s="674">
        <v>2015</v>
      </c>
      <c r="L505" s="1578"/>
    </row>
    <row r="506" spans="1:12" ht="27.6">
      <c r="A506" s="1613"/>
      <c r="B506" s="1593"/>
      <c r="C506" s="1593"/>
      <c r="D506" s="1581"/>
      <c r="E506" s="1578"/>
      <c r="F506" s="1578"/>
      <c r="G506" s="1578"/>
      <c r="H506" s="675"/>
      <c r="I506" s="654" t="s">
        <v>955</v>
      </c>
      <c r="J506" s="654" t="s">
        <v>959</v>
      </c>
      <c r="K506" s="674">
        <v>2015</v>
      </c>
      <c r="L506" s="1578"/>
    </row>
    <row r="507" spans="1:12" ht="55.2">
      <c r="A507" s="1613"/>
      <c r="B507" s="1593"/>
      <c r="C507" s="1593"/>
      <c r="D507" s="1581"/>
      <c r="E507" s="1578"/>
      <c r="F507" s="1578"/>
      <c r="G507" s="1578"/>
      <c r="H507" s="675"/>
      <c r="I507" s="654" t="s">
        <v>960</v>
      </c>
      <c r="J507" s="654" t="s">
        <v>961</v>
      </c>
      <c r="K507" s="674">
        <v>2015</v>
      </c>
      <c r="L507" s="1578"/>
    </row>
    <row r="508" spans="1:12" ht="55.2">
      <c r="A508" s="1613"/>
      <c r="B508" s="1593"/>
      <c r="C508" s="1593"/>
      <c r="D508" s="1581"/>
      <c r="E508" s="1578"/>
      <c r="F508" s="1578"/>
      <c r="G508" s="1578"/>
      <c r="H508" s="675"/>
      <c r="I508" s="654" t="s">
        <v>960</v>
      </c>
      <c r="J508" s="654" t="s">
        <v>962</v>
      </c>
      <c r="K508" s="674">
        <v>2015</v>
      </c>
      <c r="L508" s="1578"/>
    </row>
    <row r="509" spans="1:12" ht="55.2">
      <c r="A509" s="1613"/>
      <c r="B509" s="1593"/>
      <c r="C509" s="1593"/>
      <c r="D509" s="1581"/>
      <c r="E509" s="1578"/>
      <c r="F509" s="1578"/>
      <c r="G509" s="1578"/>
      <c r="H509" s="675"/>
      <c r="I509" s="654" t="s">
        <v>960</v>
      </c>
      <c r="J509" s="654" t="s">
        <v>963</v>
      </c>
      <c r="K509" s="674">
        <v>2015</v>
      </c>
      <c r="L509" s="1578"/>
    </row>
    <row r="510" spans="1:12" ht="55.2">
      <c r="A510" s="1613"/>
      <c r="B510" s="1593"/>
      <c r="C510" s="1593"/>
      <c r="D510" s="1581"/>
      <c r="E510" s="1578"/>
      <c r="F510" s="1578"/>
      <c r="G510" s="1578"/>
      <c r="H510" s="675"/>
      <c r="I510" s="654" t="s">
        <v>960</v>
      </c>
      <c r="J510" s="654" t="s">
        <v>964</v>
      </c>
      <c r="K510" s="674">
        <v>2015</v>
      </c>
      <c r="L510" s="1578"/>
    </row>
    <row r="511" spans="1:12" ht="55.2">
      <c r="A511" s="1613"/>
      <c r="B511" s="1593"/>
      <c r="C511" s="1593"/>
      <c r="D511" s="1581"/>
      <c r="E511" s="1578"/>
      <c r="F511" s="1578"/>
      <c r="G511" s="1578"/>
      <c r="H511" s="675"/>
      <c r="I511" s="654" t="s">
        <v>965</v>
      </c>
      <c r="J511" s="654" t="s">
        <v>966</v>
      </c>
      <c r="K511" s="674">
        <v>2015</v>
      </c>
      <c r="L511" s="1578"/>
    </row>
    <row r="512" spans="1:12" ht="55.2">
      <c r="A512" s="1613"/>
      <c r="B512" s="1593"/>
      <c r="C512" s="1593"/>
      <c r="D512" s="1581"/>
      <c r="E512" s="1578"/>
      <c r="F512" s="1578"/>
      <c r="G512" s="1578"/>
      <c r="H512" s="675"/>
      <c r="I512" s="654" t="s">
        <v>965</v>
      </c>
      <c r="J512" s="654" t="s">
        <v>967</v>
      </c>
      <c r="K512" s="674">
        <v>2015</v>
      </c>
      <c r="L512" s="1578"/>
    </row>
    <row r="513" spans="1:12" ht="55.2">
      <c r="A513" s="1613"/>
      <c r="B513" s="1593"/>
      <c r="C513" s="1593"/>
      <c r="D513" s="1581"/>
      <c r="E513" s="1578"/>
      <c r="F513" s="1578"/>
      <c r="G513" s="1578"/>
      <c r="H513" s="675"/>
      <c r="I513" s="654" t="s">
        <v>965</v>
      </c>
      <c r="J513" s="654" t="s">
        <v>968</v>
      </c>
      <c r="K513" s="674">
        <v>2015</v>
      </c>
      <c r="L513" s="1578"/>
    </row>
    <row r="514" spans="1:12" ht="27.6">
      <c r="A514" s="1613"/>
      <c r="B514" s="1593"/>
      <c r="C514" s="1593"/>
      <c r="D514" s="1581"/>
      <c r="E514" s="1578"/>
      <c r="F514" s="1578"/>
      <c r="G514" s="1578"/>
      <c r="H514" s="675"/>
      <c r="I514" s="654" t="s">
        <v>969</v>
      </c>
      <c r="J514" s="654" t="s">
        <v>970</v>
      </c>
      <c r="K514" s="674">
        <v>2015</v>
      </c>
      <c r="L514" s="1578"/>
    </row>
    <row r="515" spans="1:12" ht="27.6">
      <c r="A515" s="1613"/>
      <c r="B515" s="1593"/>
      <c r="C515" s="1593"/>
      <c r="D515" s="1581"/>
      <c r="E515" s="1578"/>
      <c r="F515" s="1578"/>
      <c r="G515" s="1578"/>
      <c r="H515" s="675"/>
      <c r="I515" s="654" t="s">
        <v>969</v>
      </c>
      <c r="J515" s="654" t="s">
        <v>971</v>
      </c>
      <c r="K515" s="674">
        <v>2015</v>
      </c>
      <c r="L515" s="1578"/>
    </row>
    <row r="516" spans="1:12" ht="27.6">
      <c r="A516" s="1613"/>
      <c r="B516" s="1593"/>
      <c r="C516" s="1593"/>
      <c r="D516" s="1581"/>
      <c r="E516" s="1578"/>
      <c r="F516" s="1578"/>
      <c r="G516" s="1578"/>
      <c r="H516" s="675"/>
      <c r="I516" s="654" t="s">
        <v>969</v>
      </c>
      <c r="J516" s="654" t="s">
        <v>972</v>
      </c>
      <c r="K516" s="674">
        <v>2015</v>
      </c>
      <c r="L516" s="1578"/>
    </row>
    <row r="517" spans="1:12" ht="27.6">
      <c r="A517" s="1613"/>
      <c r="B517" s="1593"/>
      <c r="C517" s="1593"/>
      <c r="D517" s="1581"/>
      <c r="E517" s="1578"/>
      <c r="F517" s="1578"/>
      <c r="G517" s="1578"/>
      <c r="H517" s="675"/>
      <c r="I517" s="654" t="s">
        <v>969</v>
      </c>
      <c r="J517" s="654" t="s">
        <v>973</v>
      </c>
      <c r="K517" s="674">
        <v>2015</v>
      </c>
      <c r="L517" s="1578"/>
    </row>
    <row r="518" spans="1:12" ht="27.6">
      <c r="A518" s="1613"/>
      <c r="B518" s="1593"/>
      <c r="C518" s="1593"/>
      <c r="D518" s="1581"/>
      <c r="E518" s="1578"/>
      <c r="F518" s="1578"/>
      <c r="G518" s="1578"/>
      <c r="H518" s="675"/>
      <c r="I518" s="654" t="s">
        <v>969</v>
      </c>
      <c r="J518" s="654" t="s">
        <v>974</v>
      </c>
      <c r="K518" s="674">
        <v>2015</v>
      </c>
      <c r="L518" s="1578"/>
    </row>
    <row r="519" spans="1:12" ht="27.6">
      <c r="A519" s="1613"/>
      <c r="B519" s="1593"/>
      <c r="C519" s="1593"/>
      <c r="D519" s="1581"/>
      <c r="E519" s="1578"/>
      <c r="F519" s="1578"/>
      <c r="G519" s="1578"/>
      <c r="H519" s="675"/>
      <c r="I519" s="654" t="s">
        <v>969</v>
      </c>
      <c r="J519" s="654" t="s">
        <v>975</v>
      </c>
      <c r="K519" s="674">
        <v>2015</v>
      </c>
      <c r="L519" s="1578"/>
    </row>
    <row r="520" spans="1:12" ht="27.6">
      <c r="A520" s="1613"/>
      <c r="B520" s="1593"/>
      <c r="C520" s="1593"/>
      <c r="D520" s="1581"/>
      <c r="E520" s="1578"/>
      <c r="F520" s="1578"/>
      <c r="G520" s="1578"/>
      <c r="H520" s="675"/>
      <c r="I520" s="654" t="s">
        <v>969</v>
      </c>
      <c r="J520" s="654" t="s">
        <v>976</v>
      </c>
      <c r="K520" s="674">
        <v>2015</v>
      </c>
      <c r="L520" s="1578"/>
    </row>
    <row r="521" spans="1:12" ht="27.6">
      <c r="A521" s="1613"/>
      <c r="B521" s="1593"/>
      <c r="C521" s="1593"/>
      <c r="D521" s="1581"/>
      <c r="E521" s="1578"/>
      <c r="F521" s="1578"/>
      <c r="G521" s="1578"/>
      <c r="H521" s="675"/>
      <c r="I521" s="654" t="s">
        <v>969</v>
      </c>
      <c r="J521" s="654" t="s">
        <v>977</v>
      </c>
      <c r="K521" s="674">
        <v>2015</v>
      </c>
      <c r="L521" s="1578"/>
    </row>
    <row r="522" spans="1:12" ht="27.6">
      <c r="A522" s="1613"/>
      <c r="B522" s="1593"/>
      <c r="C522" s="1593"/>
      <c r="D522" s="1581"/>
      <c r="E522" s="1578"/>
      <c r="F522" s="1578"/>
      <c r="G522" s="1578"/>
      <c r="H522" s="675"/>
      <c r="I522" s="654" t="s">
        <v>969</v>
      </c>
      <c r="J522" s="654" t="s">
        <v>978</v>
      </c>
      <c r="K522" s="674">
        <v>2015</v>
      </c>
      <c r="L522" s="1578"/>
    </row>
    <row r="523" spans="1:12" ht="27.6">
      <c r="A523" s="1613"/>
      <c r="B523" s="1593"/>
      <c r="C523" s="1593"/>
      <c r="D523" s="1581"/>
      <c r="E523" s="1578"/>
      <c r="F523" s="1578"/>
      <c r="G523" s="1578"/>
      <c r="H523" s="675"/>
      <c r="I523" s="654" t="s">
        <v>979</v>
      </c>
      <c r="J523" s="654" t="s">
        <v>980</v>
      </c>
      <c r="K523" s="674">
        <v>2015</v>
      </c>
      <c r="L523" s="1578"/>
    </row>
    <row r="524" spans="1:12" ht="27.6">
      <c r="A524" s="1613"/>
      <c r="B524" s="1593"/>
      <c r="C524" s="1593"/>
      <c r="D524" s="1581"/>
      <c r="E524" s="1578"/>
      <c r="F524" s="1578"/>
      <c r="G524" s="1578"/>
      <c r="H524" s="675"/>
      <c r="I524" s="654" t="s">
        <v>981</v>
      </c>
      <c r="J524" s="654" t="s">
        <v>982</v>
      </c>
      <c r="K524" s="674">
        <v>2015</v>
      </c>
      <c r="L524" s="1578"/>
    </row>
    <row r="525" spans="1:12" ht="27.6">
      <c r="A525" s="1613"/>
      <c r="B525" s="1593"/>
      <c r="C525" s="1593"/>
      <c r="D525" s="1581"/>
      <c r="E525" s="1578"/>
      <c r="F525" s="1578"/>
      <c r="G525" s="1578"/>
      <c r="H525" s="675"/>
      <c r="I525" s="654" t="s">
        <v>983</v>
      </c>
      <c r="J525" s="654" t="s">
        <v>984</v>
      </c>
      <c r="K525" s="674">
        <v>2015</v>
      </c>
      <c r="L525" s="1578"/>
    </row>
    <row r="526" spans="1:12" ht="41.4">
      <c r="A526" s="1613"/>
      <c r="B526" s="1593"/>
      <c r="C526" s="1593"/>
      <c r="D526" s="1581"/>
      <c r="E526" s="1578"/>
      <c r="F526" s="1578"/>
      <c r="G526" s="1578"/>
      <c r="H526" s="675"/>
      <c r="I526" s="654" t="s">
        <v>985</v>
      </c>
      <c r="J526" s="654" t="s">
        <v>986</v>
      </c>
      <c r="K526" s="674">
        <v>2015</v>
      </c>
      <c r="L526" s="1578"/>
    </row>
    <row r="527" spans="1:12" ht="41.4">
      <c r="A527" s="1613"/>
      <c r="B527" s="1593"/>
      <c r="C527" s="1593"/>
      <c r="D527" s="1581"/>
      <c r="E527" s="1578"/>
      <c r="F527" s="1578"/>
      <c r="G527" s="1578"/>
      <c r="H527" s="675"/>
      <c r="I527" s="654" t="s">
        <v>987</v>
      </c>
      <c r="J527" s="654" t="s">
        <v>988</v>
      </c>
      <c r="K527" s="674">
        <v>2015</v>
      </c>
      <c r="L527" s="1578"/>
    </row>
    <row r="528" spans="1:12" ht="41.4">
      <c r="A528" s="1613"/>
      <c r="B528" s="1593"/>
      <c r="C528" s="1593"/>
      <c r="D528" s="1581"/>
      <c r="E528" s="1578"/>
      <c r="F528" s="1578"/>
      <c r="G528" s="1578"/>
      <c r="H528" s="675"/>
      <c r="I528" s="654" t="s">
        <v>989</v>
      </c>
      <c r="J528" s="654" t="s">
        <v>990</v>
      </c>
      <c r="K528" s="674">
        <v>2015</v>
      </c>
      <c r="L528" s="1578"/>
    </row>
    <row r="529" spans="1:12" ht="41.4">
      <c r="A529" s="1613"/>
      <c r="B529" s="1593"/>
      <c r="C529" s="1593"/>
      <c r="D529" s="1581"/>
      <c r="E529" s="1578"/>
      <c r="F529" s="1578"/>
      <c r="G529" s="1578"/>
      <c r="H529" s="675"/>
      <c r="I529" s="654" t="s">
        <v>989</v>
      </c>
      <c r="J529" s="654" t="s">
        <v>991</v>
      </c>
      <c r="K529" s="674">
        <v>2015</v>
      </c>
      <c r="L529" s="1578"/>
    </row>
    <row r="530" spans="1:12" ht="41.4">
      <c r="A530" s="1613"/>
      <c r="B530" s="1593"/>
      <c r="C530" s="1593"/>
      <c r="D530" s="1581"/>
      <c r="E530" s="1578"/>
      <c r="F530" s="1578"/>
      <c r="G530" s="1578"/>
      <c r="H530" s="675"/>
      <c r="I530" s="654" t="s">
        <v>989</v>
      </c>
      <c r="J530" s="654" t="s">
        <v>992</v>
      </c>
      <c r="K530" s="674">
        <v>2015</v>
      </c>
      <c r="L530" s="1578"/>
    </row>
    <row r="531" spans="1:12" ht="41.4">
      <c r="A531" s="1613"/>
      <c r="B531" s="1593"/>
      <c r="C531" s="1593"/>
      <c r="D531" s="1581"/>
      <c r="E531" s="1578"/>
      <c r="F531" s="1578"/>
      <c r="G531" s="1578"/>
      <c r="H531" s="675"/>
      <c r="I531" s="654" t="s">
        <v>989</v>
      </c>
      <c r="J531" s="654" t="s">
        <v>993</v>
      </c>
      <c r="K531" s="674">
        <v>2015</v>
      </c>
      <c r="L531" s="1578"/>
    </row>
    <row r="532" spans="1:12" ht="41.4">
      <c r="A532" s="1613"/>
      <c r="B532" s="1593"/>
      <c r="C532" s="1593"/>
      <c r="D532" s="1581"/>
      <c r="E532" s="1578"/>
      <c r="F532" s="1578"/>
      <c r="G532" s="1578"/>
      <c r="H532" s="675"/>
      <c r="I532" s="654" t="s">
        <v>994</v>
      </c>
      <c r="J532" s="654" t="s">
        <v>995</v>
      </c>
      <c r="K532" s="674">
        <v>2015</v>
      </c>
      <c r="L532" s="1578"/>
    </row>
    <row r="533" spans="1:12" ht="41.4">
      <c r="A533" s="1613"/>
      <c r="B533" s="1593"/>
      <c r="C533" s="1593"/>
      <c r="D533" s="1581"/>
      <c r="E533" s="1578"/>
      <c r="F533" s="1578"/>
      <c r="G533" s="1578"/>
      <c r="H533" s="675"/>
      <c r="I533" s="654" t="s">
        <v>994</v>
      </c>
      <c r="J533" s="654" t="s">
        <v>996</v>
      </c>
      <c r="K533" s="674">
        <v>2015</v>
      </c>
      <c r="L533" s="1578"/>
    </row>
    <row r="534" spans="1:12" ht="55.2">
      <c r="A534" s="1613"/>
      <c r="B534" s="1593"/>
      <c r="C534" s="1593"/>
      <c r="D534" s="1581"/>
      <c r="E534" s="1578"/>
      <c r="F534" s="1578"/>
      <c r="G534" s="1578"/>
      <c r="H534" s="675"/>
      <c r="I534" s="654" t="s">
        <v>997</v>
      </c>
      <c r="J534" s="654" t="s">
        <v>998</v>
      </c>
      <c r="K534" s="674">
        <v>2015</v>
      </c>
      <c r="L534" s="1578"/>
    </row>
    <row r="535" spans="1:12" ht="55.2">
      <c r="A535" s="1613"/>
      <c r="B535" s="1593"/>
      <c r="C535" s="1593"/>
      <c r="D535" s="1581"/>
      <c r="E535" s="1578"/>
      <c r="F535" s="1578"/>
      <c r="G535" s="1578"/>
      <c r="H535" s="675"/>
      <c r="I535" s="654" t="s">
        <v>997</v>
      </c>
      <c r="J535" s="654" t="s">
        <v>999</v>
      </c>
      <c r="K535" s="674">
        <v>2015</v>
      </c>
      <c r="L535" s="1578"/>
    </row>
    <row r="536" spans="1:12" ht="55.2">
      <c r="A536" s="1613"/>
      <c r="B536" s="1593"/>
      <c r="C536" s="1593"/>
      <c r="D536" s="1581"/>
      <c r="E536" s="1578"/>
      <c r="F536" s="1578"/>
      <c r="G536" s="1578"/>
      <c r="H536" s="675"/>
      <c r="I536" s="654" t="s">
        <v>997</v>
      </c>
      <c r="J536" s="654" t="s">
        <v>1000</v>
      </c>
      <c r="K536" s="674">
        <v>2015</v>
      </c>
      <c r="L536" s="1578"/>
    </row>
    <row r="537" spans="1:12" ht="55.2">
      <c r="A537" s="1613"/>
      <c r="B537" s="1593"/>
      <c r="C537" s="1593"/>
      <c r="D537" s="1581"/>
      <c r="E537" s="1578"/>
      <c r="F537" s="1578"/>
      <c r="G537" s="1578"/>
      <c r="H537" s="675"/>
      <c r="I537" s="654" t="s">
        <v>997</v>
      </c>
      <c r="J537" s="654" t="s">
        <v>1001</v>
      </c>
      <c r="K537" s="674">
        <v>2015</v>
      </c>
      <c r="L537" s="1578"/>
    </row>
    <row r="538" spans="1:12" ht="55.2">
      <c r="A538" s="1613"/>
      <c r="B538" s="1593"/>
      <c r="C538" s="1593"/>
      <c r="D538" s="1581"/>
      <c r="E538" s="1578"/>
      <c r="F538" s="1578"/>
      <c r="G538" s="1578"/>
      <c r="H538" s="675"/>
      <c r="I538" s="654" t="s">
        <v>997</v>
      </c>
      <c r="J538" s="654" t="s">
        <v>1002</v>
      </c>
      <c r="K538" s="674">
        <v>2015</v>
      </c>
      <c r="L538" s="1578"/>
    </row>
    <row r="539" spans="1:12" ht="55.2">
      <c r="A539" s="1613"/>
      <c r="B539" s="1593"/>
      <c r="C539" s="1593"/>
      <c r="D539" s="1581"/>
      <c r="E539" s="1578"/>
      <c r="F539" s="1578"/>
      <c r="G539" s="1578"/>
      <c r="H539" s="675"/>
      <c r="I539" s="654" t="s">
        <v>997</v>
      </c>
      <c r="J539" s="654" t="s">
        <v>1003</v>
      </c>
      <c r="K539" s="674">
        <v>2015</v>
      </c>
      <c r="L539" s="1578"/>
    </row>
    <row r="540" spans="1:12" ht="55.2">
      <c r="A540" s="1613"/>
      <c r="B540" s="1593"/>
      <c r="C540" s="1593"/>
      <c r="D540" s="1581"/>
      <c r="E540" s="1578"/>
      <c r="F540" s="1578"/>
      <c r="G540" s="1578"/>
      <c r="H540" s="675"/>
      <c r="I540" s="654" t="s">
        <v>997</v>
      </c>
      <c r="J540" s="654" t="s">
        <v>1004</v>
      </c>
      <c r="K540" s="674">
        <v>2015</v>
      </c>
      <c r="L540" s="1578"/>
    </row>
    <row r="541" spans="1:12" ht="41.4">
      <c r="A541" s="1613"/>
      <c r="B541" s="1593"/>
      <c r="C541" s="1593"/>
      <c r="D541" s="1581"/>
      <c r="E541" s="1578"/>
      <c r="F541" s="1578"/>
      <c r="G541" s="1578"/>
      <c r="H541" s="675"/>
      <c r="I541" s="654" t="s">
        <v>1005</v>
      </c>
      <c r="J541" s="654" t="s">
        <v>1006</v>
      </c>
      <c r="K541" s="674">
        <v>2015</v>
      </c>
      <c r="L541" s="1578"/>
    </row>
    <row r="542" spans="1:12" ht="41.4">
      <c r="A542" s="1613"/>
      <c r="B542" s="1593"/>
      <c r="C542" s="1593"/>
      <c r="D542" s="1581"/>
      <c r="E542" s="1578"/>
      <c r="F542" s="1578"/>
      <c r="G542" s="1578"/>
      <c r="H542" s="675"/>
      <c r="I542" s="654" t="s">
        <v>1005</v>
      </c>
      <c r="J542" s="654" t="s">
        <v>1007</v>
      </c>
      <c r="K542" s="674">
        <v>2015</v>
      </c>
      <c r="L542" s="1578"/>
    </row>
    <row r="543" spans="1:12" ht="41.4">
      <c r="A543" s="1613"/>
      <c r="B543" s="1593"/>
      <c r="C543" s="1593"/>
      <c r="D543" s="1581"/>
      <c r="E543" s="1578"/>
      <c r="F543" s="1578"/>
      <c r="G543" s="1578"/>
      <c r="H543" s="675"/>
      <c r="I543" s="654" t="s">
        <v>1005</v>
      </c>
      <c r="J543" s="654" t="s">
        <v>1008</v>
      </c>
      <c r="K543" s="674">
        <v>2015</v>
      </c>
      <c r="L543" s="1578"/>
    </row>
    <row r="544" spans="1:12" ht="41.4">
      <c r="A544" s="1613"/>
      <c r="B544" s="1593"/>
      <c r="C544" s="1593"/>
      <c r="D544" s="1581"/>
      <c r="E544" s="1578"/>
      <c r="F544" s="1578"/>
      <c r="G544" s="1578"/>
      <c r="H544" s="675"/>
      <c r="I544" s="654" t="s">
        <v>1005</v>
      </c>
      <c r="J544" s="654" t="s">
        <v>1009</v>
      </c>
      <c r="K544" s="674">
        <v>2015</v>
      </c>
      <c r="L544" s="1578"/>
    </row>
    <row r="545" spans="1:12" ht="41.4">
      <c r="A545" s="1613"/>
      <c r="B545" s="1593"/>
      <c r="C545" s="1593"/>
      <c r="D545" s="1581"/>
      <c r="E545" s="1578"/>
      <c r="F545" s="1578"/>
      <c r="G545" s="1578"/>
      <c r="H545" s="675"/>
      <c r="I545" s="654" t="s">
        <v>1005</v>
      </c>
      <c r="J545" s="654" t="s">
        <v>1010</v>
      </c>
      <c r="K545" s="674">
        <v>2015</v>
      </c>
      <c r="L545" s="1578"/>
    </row>
    <row r="546" spans="1:12" ht="27.6">
      <c r="A546" s="1613"/>
      <c r="B546" s="1593"/>
      <c r="C546" s="1593"/>
      <c r="D546" s="1581"/>
      <c r="E546" s="1578"/>
      <c r="F546" s="1578"/>
      <c r="G546" s="1578"/>
      <c r="H546" s="675"/>
      <c r="I546" s="654" t="s">
        <v>1011</v>
      </c>
      <c r="J546" s="654" t="s">
        <v>1012</v>
      </c>
      <c r="K546" s="674">
        <v>2015</v>
      </c>
      <c r="L546" s="1578"/>
    </row>
    <row r="547" spans="1:12">
      <c r="A547" s="1613"/>
      <c r="B547" s="1593"/>
      <c r="C547" s="1593"/>
      <c r="D547" s="1581"/>
      <c r="E547" s="1578"/>
      <c r="F547" s="1578"/>
      <c r="G547" s="1578"/>
      <c r="H547" s="675"/>
      <c r="I547" s="654" t="s">
        <v>1013</v>
      </c>
      <c r="J547" s="654" t="s">
        <v>1014</v>
      </c>
      <c r="K547" s="674">
        <v>2015</v>
      </c>
      <c r="L547" s="1578"/>
    </row>
    <row r="548" spans="1:12" ht="27.6">
      <c r="A548" s="1613"/>
      <c r="B548" s="1593"/>
      <c r="C548" s="1593"/>
      <c r="D548" s="1581"/>
      <c r="E548" s="1578"/>
      <c r="F548" s="1578"/>
      <c r="G548" s="1578"/>
      <c r="H548" s="675"/>
      <c r="I548" s="654" t="s">
        <v>1015</v>
      </c>
      <c r="J548" s="654" t="s">
        <v>1016</v>
      </c>
      <c r="K548" s="674">
        <v>2015</v>
      </c>
      <c r="L548" s="1578"/>
    </row>
    <row r="549" spans="1:12">
      <c r="A549" s="1613"/>
      <c r="B549" s="1593"/>
      <c r="C549" s="1593"/>
      <c r="D549" s="1581"/>
      <c r="E549" s="1578"/>
      <c r="F549" s="1578"/>
      <c r="G549" s="1578"/>
      <c r="H549" s="675"/>
      <c r="I549" s="654" t="s">
        <v>1017</v>
      </c>
      <c r="J549" s="654" t="s">
        <v>1018</v>
      </c>
      <c r="K549" s="674">
        <v>2015</v>
      </c>
      <c r="L549" s="1578"/>
    </row>
    <row r="550" spans="1:12">
      <c r="A550" s="1613"/>
      <c r="B550" s="1593"/>
      <c r="C550" s="1593"/>
      <c r="D550" s="1581"/>
      <c r="E550" s="1578"/>
      <c r="F550" s="1578"/>
      <c r="G550" s="1578"/>
      <c r="H550" s="675"/>
      <c r="I550" s="654" t="s">
        <v>1019</v>
      </c>
      <c r="J550" s="654" t="s">
        <v>1020</v>
      </c>
      <c r="K550" s="674">
        <v>2015</v>
      </c>
      <c r="L550" s="1578"/>
    </row>
    <row r="551" spans="1:12">
      <c r="A551" s="1613"/>
      <c r="B551" s="1593"/>
      <c r="C551" s="1593"/>
      <c r="D551" s="1581"/>
      <c r="E551" s="1578"/>
      <c r="F551" s="1578"/>
      <c r="G551" s="1578"/>
      <c r="H551" s="675"/>
      <c r="I551" s="654" t="s">
        <v>1019</v>
      </c>
      <c r="J551" s="654" t="s">
        <v>1021</v>
      </c>
      <c r="K551" s="674">
        <v>2015</v>
      </c>
      <c r="L551" s="1578"/>
    </row>
    <row r="552" spans="1:12">
      <c r="A552" s="1613"/>
      <c r="B552" s="1593"/>
      <c r="C552" s="1593"/>
      <c r="D552" s="1581"/>
      <c r="E552" s="1578"/>
      <c r="F552" s="1578"/>
      <c r="G552" s="1578"/>
      <c r="H552" s="675"/>
      <c r="I552" s="654" t="s">
        <v>1019</v>
      </c>
      <c r="J552" s="654" t="s">
        <v>1022</v>
      </c>
      <c r="K552" s="674">
        <v>2015</v>
      </c>
      <c r="L552" s="1578"/>
    </row>
    <row r="553" spans="1:12">
      <c r="A553" s="1613"/>
      <c r="B553" s="1593"/>
      <c r="C553" s="1593"/>
      <c r="D553" s="1581"/>
      <c r="E553" s="1578"/>
      <c r="F553" s="1578"/>
      <c r="G553" s="1578"/>
      <c r="H553" s="675"/>
      <c r="I553" s="654" t="s">
        <v>1019</v>
      </c>
      <c r="J553" s="654" t="s">
        <v>1023</v>
      </c>
      <c r="K553" s="674">
        <v>2015</v>
      </c>
      <c r="L553" s="1578"/>
    </row>
    <row r="554" spans="1:12" ht="41.4">
      <c r="A554" s="1613"/>
      <c r="B554" s="1593"/>
      <c r="C554" s="1593"/>
      <c r="D554" s="1581"/>
      <c r="E554" s="1578"/>
      <c r="F554" s="1578"/>
      <c r="G554" s="1578"/>
      <c r="H554" s="675"/>
      <c r="I554" s="654" t="s">
        <v>1024</v>
      </c>
      <c r="J554" s="654" t="s">
        <v>1025</v>
      </c>
      <c r="K554" s="674">
        <v>2016</v>
      </c>
      <c r="L554" s="1578"/>
    </row>
    <row r="555" spans="1:12">
      <c r="A555" s="1613"/>
      <c r="B555" s="1593"/>
      <c r="C555" s="1593"/>
      <c r="D555" s="1581"/>
      <c r="E555" s="1578"/>
      <c r="F555" s="1578"/>
      <c r="G555" s="1578"/>
      <c r="H555" s="675"/>
      <c r="I555" s="654" t="s">
        <v>1026</v>
      </c>
      <c r="J555" s="654" t="s">
        <v>1027</v>
      </c>
      <c r="K555" s="674">
        <v>2016</v>
      </c>
      <c r="L555" s="1578"/>
    </row>
    <row r="556" spans="1:12" ht="41.4">
      <c r="A556" s="1614"/>
      <c r="B556" s="1594"/>
      <c r="C556" s="1594"/>
      <c r="D556" s="1582"/>
      <c r="E556" s="1579"/>
      <c r="F556" s="1579"/>
      <c r="G556" s="1579"/>
      <c r="H556" s="676"/>
      <c r="I556" s="654" t="s">
        <v>1415</v>
      </c>
      <c r="J556" s="654" t="s">
        <v>1416</v>
      </c>
      <c r="K556" s="674">
        <v>2017</v>
      </c>
      <c r="L556" s="1578"/>
    </row>
    <row r="557" spans="1:12" ht="27.6">
      <c r="A557" s="1612"/>
      <c r="B557" s="1592"/>
      <c r="C557" s="1592"/>
      <c r="D557" s="1580"/>
      <c r="E557" s="1577"/>
      <c r="F557" s="1592"/>
      <c r="G557" s="1592"/>
      <c r="H557" s="677"/>
      <c r="I557" s="654" t="s">
        <v>1417</v>
      </c>
      <c r="J557" s="654" t="s">
        <v>1418</v>
      </c>
      <c r="K557" s="674">
        <v>2017</v>
      </c>
      <c r="L557" s="669"/>
    </row>
    <row r="558" spans="1:12" ht="27.6">
      <c r="A558" s="1613"/>
      <c r="B558" s="1593"/>
      <c r="C558" s="1593"/>
      <c r="D558" s="1581"/>
      <c r="E558" s="1578"/>
      <c r="F558" s="1593"/>
      <c r="G558" s="1593"/>
      <c r="H558" s="675"/>
      <c r="I558" s="654" t="s">
        <v>1419</v>
      </c>
      <c r="J558" s="654" t="s">
        <v>1420</v>
      </c>
      <c r="K558" s="674">
        <v>2017</v>
      </c>
      <c r="L558" s="669"/>
    </row>
    <row r="559" spans="1:12" ht="41.4">
      <c r="A559" s="1613"/>
      <c r="B559" s="1593"/>
      <c r="C559" s="1593"/>
      <c r="D559" s="1581"/>
      <c r="E559" s="1578"/>
      <c r="F559" s="1593"/>
      <c r="G559" s="1593"/>
      <c r="H559" s="675"/>
      <c r="I559" s="654" t="s">
        <v>1421</v>
      </c>
      <c r="J559" s="654" t="s">
        <v>1422</v>
      </c>
      <c r="K559" s="674">
        <v>2017</v>
      </c>
      <c r="L559" s="669"/>
    </row>
    <row r="560" spans="1:12" ht="41.4">
      <c r="A560" s="1613"/>
      <c r="B560" s="1593"/>
      <c r="C560" s="1593"/>
      <c r="D560" s="1581"/>
      <c r="E560" s="1578"/>
      <c r="F560" s="1593"/>
      <c r="G560" s="1593"/>
      <c r="H560" s="675"/>
      <c r="I560" s="654" t="s">
        <v>1423</v>
      </c>
      <c r="J560" s="654" t="s">
        <v>1424</v>
      </c>
      <c r="K560" s="674">
        <v>2017</v>
      </c>
      <c r="L560" s="669"/>
    </row>
    <row r="561" spans="1:12" ht="27.6">
      <c r="A561" s="1613"/>
      <c r="B561" s="1593"/>
      <c r="C561" s="1593"/>
      <c r="D561" s="1581"/>
      <c r="E561" s="1578"/>
      <c r="F561" s="1593"/>
      <c r="G561" s="1593"/>
      <c r="H561" s="675"/>
      <c r="I561" s="654" t="s">
        <v>1425</v>
      </c>
      <c r="J561" s="654" t="s">
        <v>1426</v>
      </c>
      <c r="K561" s="674">
        <v>2017</v>
      </c>
      <c r="L561" s="669"/>
    </row>
    <row r="562" spans="1:12" ht="41.4">
      <c r="A562" s="1613"/>
      <c r="B562" s="1593"/>
      <c r="C562" s="1593"/>
      <c r="D562" s="1581"/>
      <c r="E562" s="1578"/>
      <c r="F562" s="1593"/>
      <c r="G562" s="1593"/>
      <c r="H562" s="675"/>
      <c r="I562" s="654" t="s">
        <v>1427</v>
      </c>
      <c r="J562" s="654" t="s">
        <v>1428</v>
      </c>
      <c r="K562" s="674">
        <v>2017</v>
      </c>
      <c r="L562" s="669"/>
    </row>
    <row r="563" spans="1:12" ht="27.6">
      <c r="A563" s="1613"/>
      <c r="B563" s="1593"/>
      <c r="C563" s="1593"/>
      <c r="D563" s="1581"/>
      <c r="E563" s="1578"/>
      <c r="F563" s="1593"/>
      <c r="G563" s="1593"/>
      <c r="H563" s="675"/>
      <c r="I563" s="654" t="s">
        <v>1429</v>
      </c>
      <c r="J563" s="654" t="s">
        <v>1430</v>
      </c>
      <c r="K563" s="674">
        <v>2017</v>
      </c>
      <c r="L563" s="669"/>
    </row>
    <row r="564" spans="1:12" ht="27.6">
      <c r="A564" s="1614"/>
      <c r="B564" s="1594"/>
      <c r="C564" s="1594"/>
      <c r="D564" s="1582"/>
      <c r="E564" s="1579"/>
      <c r="F564" s="1594"/>
      <c r="G564" s="1594"/>
      <c r="H564" s="676"/>
      <c r="I564" s="654" t="s">
        <v>3326</v>
      </c>
      <c r="J564" s="654" t="s">
        <v>1962</v>
      </c>
      <c r="K564" s="167">
        <v>2018</v>
      </c>
      <c r="L564" s="669"/>
    </row>
    <row r="565" spans="1:12" ht="27.6">
      <c r="A565" s="1615"/>
      <c r="B565" s="1586"/>
      <c r="C565" s="1618"/>
      <c r="D565" s="1621"/>
      <c r="E565" s="1589"/>
      <c r="F565" s="1589"/>
      <c r="G565" s="1589"/>
      <c r="H565" s="1589"/>
      <c r="I565" s="654" t="s">
        <v>3327</v>
      </c>
      <c r="J565" s="654" t="s">
        <v>1964</v>
      </c>
      <c r="K565" s="167">
        <v>2018</v>
      </c>
      <c r="L565" s="669"/>
    </row>
    <row r="566" spans="1:12" ht="27.6">
      <c r="A566" s="1616"/>
      <c r="B566" s="1587"/>
      <c r="C566" s="1619"/>
      <c r="D566" s="1622"/>
      <c r="E566" s="1590"/>
      <c r="F566" s="1590"/>
      <c r="G566" s="1590"/>
      <c r="H566" s="1590"/>
      <c r="I566" s="654" t="s">
        <v>1965</v>
      </c>
      <c r="J566" s="654" t="s">
        <v>1966</v>
      </c>
      <c r="K566" s="167">
        <v>2018</v>
      </c>
      <c r="L566" s="669"/>
    </row>
    <row r="567" spans="1:12" ht="41.4">
      <c r="A567" s="1616"/>
      <c r="B567" s="1587"/>
      <c r="C567" s="1619"/>
      <c r="D567" s="1622"/>
      <c r="E567" s="1590"/>
      <c r="F567" s="1590"/>
      <c r="G567" s="1590"/>
      <c r="H567" s="1590"/>
      <c r="I567" s="654" t="s">
        <v>1967</v>
      </c>
      <c r="J567" s="654" t="s">
        <v>1968</v>
      </c>
      <c r="K567" s="167">
        <v>2018</v>
      </c>
      <c r="L567" s="1602"/>
    </row>
    <row r="568" spans="1:12" ht="41.4">
      <c r="A568" s="1616"/>
      <c r="B568" s="1587"/>
      <c r="C568" s="1619"/>
      <c r="D568" s="1622"/>
      <c r="E568" s="1590"/>
      <c r="F568" s="1590"/>
      <c r="G568" s="1590"/>
      <c r="H568" s="1590"/>
      <c r="I568" s="654" t="s">
        <v>1967</v>
      </c>
      <c r="J568" s="654" t="s">
        <v>3328</v>
      </c>
      <c r="K568" s="167">
        <v>2018</v>
      </c>
      <c r="L568" s="1595"/>
    </row>
    <row r="569" spans="1:12" ht="41.4">
      <c r="A569" s="1616"/>
      <c r="B569" s="1587"/>
      <c r="C569" s="1619"/>
      <c r="D569" s="1622"/>
      <c r="E569" s="1590"/>
      <c r="F569" s="1590"/>
      <c r="G569" s="1590"/>
      <c r="H569" s="1590"/>
      <c r="I569" s="654" t="s">
        <v>1969</v>
      </c>
      <c r="J569" s="654" t="s">
        <v>1970</v>
      </c>
      <c r="K569" s="167">
        <v>2018</v>
      </c>
      <c r="L569" s="1595"/>
    </row>
    <row r="570" spans="1:12" ht="41.4">
      <c r="A570" s="1616"/>
      <c r="B570" s="1587"/>
      <c r="C570" s="1619"/>
      <c r="D570" s="1622"/>
      <c r="E570" s="1590"/>
      <c r="F570" s="1590"/>
      <c r="G570" s="1590"/>
      <c r="H570" s="1590"/>
      <c r="I570" s="654" t="s">
        <v>1969</v>
      </c>
      <c r="J570" s="654" t="s">
        <v>3329</v>
      </c>
      <c r="K570" s="167">
        <v>2018</v>
      </c>
      <c r="L570" s="1595"/>
    </row>
    <row r="571" spans="1:12" ht="41.4">
      <c r="A571" s="1616"/>
      <c r="B571" s="1587"/>
      <c r="C571" s="1619"/>
      <c r="D571" s="1622"/>
      <c r="E571" s="1590"/>
      <c r="F571" s="1590"/>
      <c r="G571" s="1590"/>
      <c r="H571" s="1590"/>
      <c r="I571" s="654" t="s">
        <v>1969</v>
      </c>
      <c r="J571" s="654" t="s">
        <v>1971</v>
      </c>
      <c r="K571" s="167">
        <v>2018</v>
      </c>
      <c r="L571" s="1595"/>
    </row>
    <row r="572" spans="1:12" ht="41.4">
      <c r="A572" s="1616"/>
      <c r="B572" s="1587"/>
      <c r="C572" s="1619"/>
      <c r="D572" s="1622"/>
      <c r="E572" s="1590"/>
      <c r="F572" s="1590"/>
      <c r="G572" s="1590"/>
      <c r="H572" s="1590"/>
      <c r="I572" s="654" t="s">
        <v>1972</v>
      </c>
      <c r="J572" s="654" t="s">
        <v>1973</v>
      </c>
      <c r="K572" s="167">
        <v>2018</v>
      </c>
      <c r="L572" s="1595"/>
    </row>
    <row r="573" spans="1:12" ht="41.4">
      <c r="A573" s="1616"/>
      <c r="B573" s="1587"/>
      <c r="C573" s="1619"/>
      <c r="D573" s="1622"/>
      <c r="E573" s="1590"/>
      <c r="F573" s="1590"/>
      <c r="G573" s="1590"/>
      <c r="H573" s="1590"/>
      <c r="I573" s="654" t="s">
        <v>1972</v>
      </c>
      <c r="J573" s="654" t="s">
        <v>1974</v>
      </c>
      <c r="K573" s="167">
        <v>2018</v>
      </c>
      <c r="L573" s="1602"/>
    </row>
    <row r="574" spans="1:12" ht="27.6">
      <c r="A574" s="1616"/>
      <c r="B574" s="1587"/>
      <c r="C574" s="1619"/>
      <c r="D574" s="1622"/>
      <c r="E574" s="1590"/>
      <c r="F574" s="1590"/>
      <c r="G574" s="1590"/>
      <c r="H574" s="1590"/>
      <c r="I574" s="654" t="s">
        <v>1975</v>
      </c>
      <c r="J574" s="654" t="s">
        <v>1976</v>
      </c>
      <c r="K574" s="167">
        <v>2018</v>
      </c>
      <c r="L574" s="1595"/>
    </row>
    <row r="575" spans="1:12" ht="41.4">
      <c r="A575" s="1616"/>
      <c r="B575" s="1587"/>
      <c r="C575" s="1619"/>
      <c r="D575" s="1622"/>
      <c r="E575" s="1590"/>
      <c r="F575" s="1590"/>
      <c r="G575" s="1590"/>
      <c r="H575" s="1590"/>
      <c r="I575" s="654" t="s">
        <v>1977</v>
      </c>
      <c r="J575" s="654" t="s">
        <v>1978</v>
      </c>
      <c r="K575" s="167">
        <v>2018</v>
      </c>
      <c r="L575" s="1595"/>
    </row>
    <row r="576" spans="1:12" ht="41.4">
      <c r="A576" s="1616"/>
      <c r="B576" s="1587"/>
      <c r="C576" s="1619"/>
      <c r="D576" s="1622"/>
      <c r="E576" s="1590"/>
      <c r="F576" s="1590"/>
      <c r="G576" s="1590"/>
      <c r="H576" s="1590"/>
      <c r="I576" s="654" t="s">
        <v>1979</v>
      </c>
      <c r="J576" s="654" t="s">
        <v>1980</v>
      </c>
      <c r="K576" s="167">
        <v>2018</v>
      </c>
      <c r="L576" s="1595"/>
    </row>
    <row r="577" spans="1:12" ht="27.6">
      <c r="A577" s="1616"/>
      <c r="B577" s="1587"/>
      <c r="C577" s="1619"/>
      <c r="D577" s="1622"/>
      <c r="E577" s="1590"/>
      <c r="F577" s="1590"/>
      <c r="G577" s="1590"/>
      <c r="H577" s="1590"/>
      <c r="I577" s="654" t="s">
        <v>1981</v>
      </c>
      <c r="J577" s="654" t="s">
        <v>1982</v>
      </c>
      <c r="K577" s="167">
        <v>2018</v>
      </c>
      <c r="L577" s="1595"/>
    </row>
    <row r="578" spans="1:12" ht="27.6">
      <c r="A578" s="1616"/>
      <c r="B578" s="1587"/>
      <c r="C578" s="1619"/>
      <c r="D578" s="1622"/>
      <c r="E578" s="1590"/>
      <c r="F578" s="1590"/>
      <c r="G578" s="1590"/>
      <c r="H578" s="1590"/>
      <c r="I578" s="654" t="s">
        <v>3229</v>
      </c>
      <c r="J578" s="654" t="s">
        <v>3230</v>
      </c>
      <c r="K578" s="167">
        <v>2018</v>
      </c>
      <c r="L578" s="1595"/>
    </row>
    <row r="579" spans="1:12" ht="41.4">
      <c r="A579" s="1616"/>
      <c r="B579" s="1587"/>
      <c r="C579" s="1619"/>
      <c r="D579" s="1622"/>
      <c r="E579" s="1590"/>
      <c r="F579" s="1590"/>
      <c r="G579" s="1590"/>
      <c r="H579" s="1590"/>
      <c r="I579" s="654" t="s">
        <v>3231</v>
      </c>
      <c r="J579" s="654" t="s">
        <v>3232</v>
      </c>
      <c r="K579" s="167">
        <v>2018</v>
      </c>
      <c r="L579" s="1595"/>
    </row>
    <row r="580" spans="1:12" ht="27.6">
      <c r="A580" s="1616"/>
      <c r="B580" s="1587"/>
      <c r="C580" s="1619"/>
      <c r="D580" s="1622"/>
      <c r="E580" s="1590"/>
      <c r="F580" s="1590"/>
      <c r="G580" s="1590"/>
      <c r="H580" s="1590"/>
      <c r="I580" s="654" t="s">
        <v>1983</v>
      </c>
      <c r="J580" s="654" t="s">
        <v>1984</v>
      </c>
      <c r="K580" s="167">
        <v>2018</v>
      </c>
      <c r="L580" s="1595"/>
    </row>
    <row r="581" spans="1:12" ht="41.4">
      <c r="A581" s="1616"/>
      <c r="B581" s="1587"/>
      <c r="C581" s="1619"/>
      <c r="D581" s="1622"/>
      <c r="E581" s="1590"/>
      <c r="F581" s="1590"/>
      <c r="G581" s="1590"/>
      <c r="H581" s="1590"/>
      <c r="I581" s="654" t="s">
        <v>1985</v>
      </c>
      <c r="J581" s="654" t="s">
        <v>1986</v>
      </c>
      <c r="K581" s="167">
        <v>2018</v>
      </c>
      <c r="L581" s="1595"/>
    </row>
    <row r="582" spans="1:12" ht="27.6">
      <c r="A582" s="1616"/>
      <c r="B582" s="1587"/>
      <c r="C582" s="1619"/>
      <c r="D582" s="1622"/>
      <c r="E582" s="1590"/>
      <c r="F582" s="1590"/>
      <c r="G582" s="1590"/>
      <c r="H582" s="1590"/>
      <c r="I582" s="654" t="s">
        <v>1987</v>
      </c>
      <c r="J582" s="654" t="s">
        <v>1988</v>
      </c>
      <c r="K582" s="167">
        <v>2018</v>
      </c>
      <c r="L582" s="1603"/>
    </row>
    <row r="583" spans="1:12" ht="41.4">
      <c r="A583" s="1616"/>
      <c r="B583" s="1587"/>
      <c r="C583" s="1619"/>
      <c r="D583" s="1622"/>
      <c r="E583" s="1590"/>
      <c r="F583" s="1590"/>
      <c r="G583" s="1590"/>
      <c r="H583" s="1590"/>
      <c r="I583" s="654" t="s">
        <v>1989</v>
      </c>
      <c r="J583" s="654" t="s">
        <v>3233</v>
      </c>
      <c r="K583" s="167">
        <v>2018</v>
      </c>
      <c r="L583" s="678"/>
    </row>
    <row r="584" spans="1:12" ht="41.4">
      <c r="A584" s="1616"/>
      <c r="B584" s="1587"/>
      <c r="C584" s="1619"/>
      <c r="D584" s="1622"/>
      <c r="E584" s="1590"/>
      <c r="F584" s="1590"/>
      <c r="G584" s="1590"/>
      <c r="H584" s="1590"/>
      <c r="I584" s="654" t="s">
        <v>1989</v>
      </c>
      <c r="J584" s="654" t="s">
        <v>1990</v>
      </c>
      <c r="K584" s="167">
        <v>2018</v>
      </c>
      <c r="L584" s="678"/>
    </row>
    <row r="585" spans="1:12">
      <c r="A585" s="1616"/>
      <c r="B585" s="1587"/>
      <c r="C585" s="1619"/>
      <c r="D585" s="1622"/>
      <c r="E585" s="1590"/>
      <c r="F585" s="1590"/>
      <c r="G585" s="1590"/>
      <c r="H585" s="1590"/>
      <c r="I585" s="654" t="s">
        <v>1991</v>
      </c>
      <c r="J585" s="654" t="s">
        <v>1992</v>
      </c>
      <c r="K585" s="167">
        <v>2018</v>
      </c>
      <c r="L585" s="678"/>
    </row>
    <row r="586" spans="1:12" ht="41.4">
      <c r="A586" s="1616"/>
      <c r="B586" s="1587"/>
      <c r="C586" s="1619"/>
      <c r="D586" s="1622"/>
      <c r="E586" s="1590"/>
      <c r="F586" s="1590"/>
      <c r="G586" s="1590"/>
      <c r="H586" s="1590"/>
      <c r="I586" s="654" t="s">
        <v>1993</v>
      </c>
      <c r="J586" s="654" t="s">
        <v>1994</v>
      </c>
      <c r="K586" s="167">
        <v>2018</v>
      </c>
      <c r="L586" s="678"/>
    </row>
    <row r="587" spans="1:12" ht="27.6">
      <c r="A587" s="1616"/>
      <c r="B587" s="1587"/>
      <c r="C587" s="1619"/>
      <c r="D587" s="1622"/>
      <c r="E587" s="1590"/>
      <c r="F587" s="1590"/>
      <c r="G587" s="1590"/>
      <c r="H587" s="1590"/>
      <c r="I587" s="654" t="s">
        <v>1995</v>
      </c>
      <c r="J587" s="654" t="s">
        <v>1996</v>
      </c>
      <c r="K587" s="167">
        <v>2018</v>
      </c>
      <c r="L587" s="678"/>
    </row>
    <row r="588" spans="1:12" ht="27.6">
      <c r="A588" s="1616"/>
      <c r="B588" s="1587"/>
      <c r="C588" s="1619"/>
      <c r="D588" s="1622"/>
      <c r="E588" s="1590"/>
      <c r="F588" s="1590"/>
      <c r="G588" s="1590"/>
      <c r="H588" s="1590"/>
      <c r="I588" s="654" t="s">
        <v>1997</v>
      </c>
      <c r="J588" s="654" t="s">
        <v>1998</v>
      </c>
      <c r="K588" s="167">
        <v>2018</v>
      </c>
      <c r="L588" s="678"/>
    </row>
    <row r="589" spans="1:12" ht="41.4">
      <c r="A589" s="1616"/>
      <c r="B589" s="1587"/>
      <c r="C589" s="1619"/>
      <c r="D589" s="1622"/>
      <c r="E589" s="1590"/>
      <c r="F589" s="1590"/>
      <c r="G589" s="1590"/>
      <c r="H589" s="1590"/>
      <c r="I589" s="654" t="s">
        <v>2001</v>
      </c>
      <c r="J589" s="654" t="s">
        <v>2002</v>
      </c>
      <c r="K589" s="167">
        <v>2018</v>
      </c>
      <c r="L589" s="678"/>
    </row>
    <row r="590" spans="1:12" ht="41.4">
      <c r="A590" s="1616"/>
      <c r="B590" s="1587"/>
      <c r="C590" s="1619"/>
      <c r="D590" s="1622"/>
      <c r="E590" s="1590"/>
      <c r="F590" s="1590"/>
      <c r="G590" s="1590"/>
      <c r="H590" s="1590"/>
      <c r="I590" s="654" t="s">
        <v>3234</v>
      </c>
      <c r="J590" s="654" t="s">
        <v>1963</v>
      </c>
      <c r="K590" s="167">
        <v>2018</v>
      </c>
      <c r="L590" s="678"/>
    </row>
    <row r="591" spans="1:12" ht="41.4">
      <c r="A591" s="1616"/>
      <c r="B591" s="1587"/>
      <c r="C591" s="1619"/>
      <c r="D591" s="1622"/>
      <c r="E591" s="1590"/>
      <c r="F591" s="1590"/>
      <c r="G591" s="1590"/>
      <c r="H591" s="1590"/>
      <c r="I591" s="654" t="s">
        <v>3235</v>
      </c>
      <c r="J591" s="654" t="s">
        <v>3236</v>
      </c>
      <c r="K591" s="167">
        <v>2018</v>
      </c>
      <c r="L591" s="678"/>
    </row>
    <row r="592" spans="1:12" ht="41.4">
      <c r="A592" s="1616"/>
      <c r="B592" s="1587"/>
      <c r="C592" s="1619"/>
      <c r="D592" s="1622"/>
      <c r="E592" s="1590"/>
      <c r="F592" s="1590"/>
      <c r="G592" s="1590"/>
      <c r="H592" s="1590"/>
      <c r="I592" s="654" t="s">
        <v>3237</v>
      </c>
      <c r="J592" s="654" t="s">
        <v>3238</v>
      </c>
      <c r="K592" s="167">
        <v>2018</v>
      </c>
      <c r="L592" s="678"/>
    </row>
    <row r="593" spans="1:12" ht="69">
      <c r="A593" s="1616"/>
      <c r="B593" s="1587"/>
      <c r="C593" s="1619"/>
      <c r="D593" s="1622"/>
      <c r="E593" s="1590"/>
      <c r="F593" s="1590"/>
      <c r="G593" s="1590"/>
      <c r="H593" s="1590"/>
      <c r="I593" s="654" t="s">
        <v>2005</v>
      </c>
      <c r="J593" s="654" t="s">
        <v>3239</v>
      </c>
      <c r="K593" s="167">
        <v>2018</v>
      </c>
      <c r="L593" s="678"/>
    </row>
    <row r="594" spans="1:12" ht="27.6">
      <c r="A594" s="1616"/>
      <c r="B594" s="1587"/>
      <c r="C594" s="1619"/>
      <c r="D594" s="1622"/>
      <c r="E594" s="1590"/>
      <c r="F594" s="1590"/>
      <c r="G594" s="1590"/>
      <c r="H594" s="1590"/>
      <c r="I594" s="654" t="s">
        <v>3240</v>
      </c>
      <c r="J594" s="654" t="s">
        <v>3241</v>
      </c>
      <c r="K594" s="167">
        <v>2018</v>
      </c>
      <c r="L594" s="678"/>
    </row>
    <row r="595" spans="1:12" ht="27.6">
      <c r="A595" s="1616"/>
      <c r="B595" s="1587"/>
      <c r="C595" s="1619"/>
      <c r="D595" s="1622"/>
      <c r="E595" s="1590"/>
      <c r="F595" s="1590"/>
      <c r="G595" s="1590"/>
      <c r="H595" s="1590"/>
      <c r="I595" s="654" t="s">
        <v>3242</v>
      </c>
      <c r="J595" s="654" t="s">
        <v>3243</v>
      </c>
      <c r="K595" s="167">
        <v>2018</v>
      </c>
      <c r="L595" s="678"/>
    </row>
    <row r="596" spans="1:12" ht="41.4">
      <c r="A596" s="1616"/>
      <c r="B596" s="1587"/>
      <c r="C596" s="1619"/>
      <c r="D596" s="1622"/>
      <c r="E596" s="1590"/>
      <c r="F596" s="1590"/>
      <c r="G596" s="1590"/>
      <c r="H596" s="1590"/>
      <c r="I596" s="654" t="s">
        <v>3244</v>
      </c>
      <c r="J596" s="654" t="s">
        <v>3245</v>
      </c>
      <c r="K596" s="167">
        <v>2018</v>
      </c>
      <c r="L596" s="678"/>
    </row>
    <row r="597" spans="1:12" ht="27.6">
      <c r="A597" s="1616"/>
      <c r="B597" s="1587"/>
      <c r="C597" s="1619"/>
      <c r="D597" s="1622"/>
      <c r="E597" s="1590"/>
      <c r="F597" s="1590"/>
      <c r="G597" s="1590"/>
      <c r="H597" s="1590"/>
      <c r="I597" s="654" t="s">
        <v>3246</v>
      </c>
      <c r="J597" s="654" t="s">
        <v>3247</v>
      </c>
      <c r="K597" s="167">
        <v>2018</v>
      </c>
      <c r="L597" s="678"/>
    </row>
    <row r="598" spans="1:12" ht="41.4">
      <c r="A598" s="1616"/>
      <c r="B598" s="1587"/>
      <c r="C598" s="1619"/>
      <c r="D598" s="1622"/>
      <c r="E598" s="1590"/>
      <c r="F598" s="1590"/>
      <c r="G598" s="1590"/>
      <c r="H598" s="1590"/>
      <c r="I598" s="654" t="s">
        <v>1999</v>
      </c>
      <c r="J598" s="654" t="s">
        <v>2000</v>
      </c>
      <c r="K598" s="167">
        <v>2018</v>
      </c>
      <c r="L598" s="678"/>
    </row>
    <row r="599" spans="1:12" ht="27.6">
      <c r="A599" s="1616"/>
      <c r="B599" s="1587"/>
      <c r="C599" s="1619"/>
      <c r="D599" s="1622"/>
      <c r="E599" s="1590"/>
      <c r="F599" s="1590"/>
      <c r="G599" s="1590"/>
      <c r="H599" s="1590"/>
      <c r="I599" s="654" t="s">
        <v>3248</v>
      </c>
      <c r="J599" s="654" t="s">
        <v>3249</v>
      </c>
      <c r="K599" s="167">
        <v>2018</v>
      </c>
      <c r="L599" s="678"/>
    </row>
    <row r="600" spans="1:12" ht="41.4">
      <c r="A600" s="1616"/>
      <c r="B600" s="1587"/>
      <c r="C600" s="1619"/>
      <c r="D600" s="1622"/>
      <c r="E600" s="1590"/>
      <c r="F600" s="1590"/>
      <c r="G600" s="1590"/>
      <c r="H600" s="1590"/>
      <c r="I600" s="654" t="s">
        <v>2003</v>
      </c>
      <c r="J600" s="654" t="s">
        <v>2004</v>
      </c>
      <c r="K600" s="167">
        <v>2018</v>
      </c>
      <c r="L600" s="678"/>
    </row>
    <row r="601" spans="1:12" ht="27.6">
      <c r="A601" s="1616"/>
      <c r="B601" s="1587"/>
      <c r="C601" s="1619"/>
      <c r="D601" s="1622"/>
      <c r="E601" s="1590"/>
      <c r="F601" s="1590"/>
      <c r="G601" s="1590"/>
      <c r="H601" s="1590"/>
      <c r="I601" s="654" t="s">
        <v>3250</v>
      </c>
      <c r="J601" s="654" t="s">
        <v>3251</v>
      </c>
      <c r="K601" s="167">
        <v>2018</v>
      </c>
      <c r="L601" s="678"/>
    </row>
    <row r="602" spans="1:12" ht="27.6">
      <c r="A602" s="1616"/>
      <c r="B602" s="1587"/>
      <c r="C602" s="1619"/>
      <c r="D602" s="1622"/>
      <c r="E602" s="1590"/>
      <c r="F602" s="1590"/>
      <c r="G602" s="1590"/>
      <c r="H602" s="1590"/>
      <c r="I602" s="654" t="s">
        <v>3252</v>
      </c>
      <c r="J602" s="654" t="s">
        <v>3253</v>
      </c>
      <c r="K602" s="167">
        <v>2018</v>
      </c>
      <c r="L602" s="678"/>
    </row>
    <row r="603" spans="1:12" ht="41.4">
      <c r="A603" s="1616"/>
      <c r="B603" s="1587"/>
      <c r="C603" s="1619"/>
      <c r="D603" s="1622"/>
      <c r="E603" s="1590"/>
      <c r="F603" s="1590"/>
      <c r="G603" s="1590"/>
      <c r="H603" s="1590"/>
      <c r="I603" s="654" t="s">
        <v>3254</v>
      </c>
      <c r="J603" s="654" t="s">
        <v>3255</v>
      </c>
      <c r="K603" s="167">
        <v>2018</v>
      </c>
      <c r="L603" s="678"/>
    </row>
    <row r="604" spans="1:12" ht="41.4">
      <c r="A604" s="1616"/>
      <c r="B604" s="1587"/>
      <c r="C604" s="1619"/>
      <c r="D604" s="1622"/>
      <c r="E604" s="1590"/>
      <c r="F604" s="1590"/>
      <c r="G604" s="1590"/>
      <c r="H604" s="1590"/>
      <c r="I604" s="654" t="s">
        <v>3256</v>
      </c>
      <c r="J604" s="654" t="s">
        <v>3257</v>
      </c>
      <c r="K604" s="167">
        <v>2018</v>
      </c>
      <c r="L604" s="678"/>
    </row>
    <row r="605" spans="1:12" ht="27.6">
      <c r="A605" s="1616"/>
      <c r="B605" s="1587"/>
      <c r="C605" s="1619"/>
      <c r="D605" s="1622"/>
      <c r="E605" s="1590"/>
      <c r="F605" s="1590"/>
      <c r="G605" s="1590"/>
      <c r="H605" s="1590"/>
      <c r="I605" s="654" t="s">
        <v>3258</v>
      </c>
      <c r="J605" s="654" t="s">
        <v>3259</v>
      </c>
      <c r="K605" s="167">
        <v>2018</v>
      </c>
      <c r="L605" s="678"/>
    </row>
    <row r="606" spans="1:12" ht="55.2">
      <c r="A606" s="1616"/>
      <c r="B606" s="1587"/>
      <c r="C606" s="1619"/>
      <c r="D606" s="1622"/>
      <c r="E606" s="1590"/>
      <c r="F606" s="1590"/>
      <c r="G606" s="1590"/>
      <c r="H606" s="1590"/>
      <c r="I606" s="654" t="s">
        <v>3260</v>
      </c>
      <c r="J606" s="654"/>
      <c r="K606" s="167">
        <v>2019</v>
      </c>
      <c r="L606" s="678"/>
    </row>
    <row r="607" spans="1:12" ht="69">
      <c r="A607" s="1617"/>
      <c r="B607" s="1588"/>
      <c r="C607" s="1620"/>
      <c r="D607" s="1623"/>
      <c r="E607" s="1591"/>
      <c r="F607" s="1591"/>
      <c r="G607" s="1591"/>
      <c r="H607" s="1591"/>
      <c r="I607" s="654" t="s">
        <v>1028</v>
      </c>
      <c r="J607" s="654" t="s">
        <v>1029</v>
      </c>
      <c r="K607" s="674">
        <v>2016</v>
      </c>
      <c r="L607" s="679"/>
    </row>
    <row r="608" spans="1:12" ht="13.95" customHeight="1">
      <c r="A608" s="1612" t="s">
        <v>348</v>
      </c>
      <c r="B608" s="1586"/>
      <c r="C608" s="1586"/>
      <c r="D608" s="1586"/>
      <c r="E608" s="1586"/>
      <c r="F608" s="1586"/>
      <c r="G608" s="1586"/>
      <c r="H608" s="1586"/>
      <c r="I608" s="680" t="s">
        <v>4609</v>
      </c>
      <c r="J608" s="681" t="s">
        <v>4610</v>
      </c>
      <c r="K608" s="682">
        <v>2024</v>
      </c>
      <c r="L608" s="1604"/>
    </row>
    <row r="609" spans="1:12" ht="13.95" customHeight="1">
      <c r="A609" s="1613"/>
      <c r="B609" s="1587"/>
      <c r="C609" s="1587"/>
      <c r="D609" s="1587"/>
      <c r="E609" s="1587"/>
      <c r="F609" s="1587"/>
      <c r="G609" s="1587"/>
      <c r="H609" s="1587"/>
      <c r="I609" s="205" t="s">
        <v>4611</v>
      </c>
      <c r="J609" s="683" t="s">
        <v>4612</v>
      </c>
      <c r="K609" s="682">
        <v>2024</v>
      </c>
      <c r="L609" s="1604"/>
    </row>
    <row r="610" spans="1:12" ht="55.2">
      <c r="A610" s="1613"/>
      <c r="B610" s="1587"/>
      <c r="C610" s="1587"/>
      <c r="D610" s="1587"/>
      <c r="E610" s="1587"/>
      <c r="F610" s="1587"/>
      <c r="G610" s="1587"/>
      <c r="H610" s="1587"/>
      <c r="I610" s="205" t="s">
        <v>4611</v>
      </c>
      <c r="J610" s="683" t="s">
        <v>4613</v>
      </c>
      <c r="K610" s="682">
        <v>2024</v>
      </c>
      <c r="L610" s="1604"/>
    </row>
    <row r="611" spans="1:12" ht="55.2">
      <c r="A611" s="1613"/>
      <c r="B611" s="1587"/>
      <c r="C611" s="1587"/>
      <c r="D611" s="1587"/>
      <c r="E611" s="1587"/>
      <c r="F611" s="1587"/>
      <c r="G611" s="1587"/>
      <c r="H611" s="1587"/>
      <c r="I611" s="205" t="s">
        <v>4614</v>
      </c>
      <c r="J611" s="683" t="s">
        <v>4615</v>
      </c>
      <c r="K611" s="682">
        <v>2024</v>
      </c>
      <c r="L611" s="1604"/>
    </row>
    <row r="612" spans="1:12" ht="55.2">
      <c r="A612" s="1613"/>
      <c r="B612" s="1587"/>
      <c r="C612" s="1587"/>
      <c r="D612" s="1587"/>
      <c r="E612" s="1587"/>
      <c r="F612" s="1587"/>
      <c r="G612" s="1587"/>
      <c r="H612" s="1587"/>
      <c r="I612" s="205" t="s">
        <v>4614</v>
      </c>
      <c r="J612" s="683" t="s">
        <v>4616</v>
      </c>
      <c r="K612" s="682">
        <v>2024</v>
      </c>
      <c r="L612" s="1604"/>
    </row>
    <row r="613" spans="1:12" ht="96.6">
      <c r="A613" s="1614"/>
      <c r="B613" s="1587"/>
      <c r="C613" s="1587"/>
      <c r="D613" s="1587"/>
      <c r="E613" s="1587"/>
      <c r="F613" s="1587"/>
      <c r="G613" s="1587"/>
      <c r="H613" s="1587"/>
      <c r="I613" s="205" t="s">
        <v>4617</v>
      </c>
      <c r="J613" s="683" t="s">
        <v>4618</v>
      </c>
      <c r="K613" s="682">
        <v>2024</v>
      </c>
      <c r="L613" s="1604"/>
    </row>
    <row r="614" spans="1:12" ht="69">
      <c r="A614" s="1612"/>
      <c r="B614" s="1587"/>
      <c r="C614" s="1587"/>
      <c r="D614" s="1587"/>
      <c r="E614" s="1587"/>
      <c r="F614" s="1587"/>
      <c r="G614" s="1587"/>
      <c r="H614" s="1587"/>
      <c r="I614" s="205" t="s">
        <v>4619</v>
      </c>
      <c r="J614" s="683" t="s">
        <v>4620</v>
      </c>
      <c r="K614" s="682">
        <v>2024</v>
      </c>
      <c r="L614" s="1604"/>
    </row>
    <row r="615" spans="1:12" ht="96.6">
      <c r="A615" s="1613"/>
      <c r="B615" s="1587"/>
      <c r="C615" s="1587"/>
      <c r="D615" s="1587"/>
      <c r="E615" s="1587"/>
      <c r="F615" s="1587"/>
      <c r="G615" s="1587"/>
      <c r="H615" s="1587"/>
      <c r="I615" s="205" t="s">
        <v>4621</v>
      </c>
      <c r="J615" s="683" t="s">
        <v>4622</v>
      </c>
      <c r="K615" s="682">
        <v>2024</v>
      </c>
      <c r="L615" s="1604"/>
    </row>
    <row r="616" spans="1:12" ht="82.8">
      <c r="A616" s="1613"/>
      <c r="B616" s="1587"/>
      <c r="C616" s="1587"/>
      <c r="D616" s="1587"/>
      <c r="E616" s="1587"/>
      <c r="F616" s="1587"/>
      <c r="G616" s="1587"/>
      <c r="H616" s="1587"/>
      <c r="I616" s="683" t="s">
        <v>4623</v>
      </c>
      <c r="J616" s="683" t="s">
        <v>4624</v>
      </c>
      <c r="K616" s="682">
        <v>2024</v>
      </c>
      <c r="L616" s="1604"/>
    </row>
    <row r="617" spans="1:12" ht="82.8">
      <c r="A617" s="1613"/>
      <c r="B617" s="1587"/>
      <c r="C617" s="1587"/>
      <c r="D617" s="1587"/>
      <c r="E617" s="1587"/>
      <c r="F617" s="1587"/>
      <c r="G617" s="1587"/>
      <c r="H617" s="1587"/>
      <c r="I617" s="683" t="s">
        <v>4623</v>
      </c>
      <c r="J617" s="683" t="s">
        <v>4625</v>
      </c>
      <c r="K617" s="682">
        <v>2024</v>
      </c>
      <c r="L617" s="1604"/>
    </row>
    <row r="618" spans="1:12" ht="55.2">
      <c r="A618" s="1613"/>
      <c r="B618" s="1587"/>
      <c r="C618" s="1587"/>
      <c r="D618" s="1587"/>
      <c r="E618" s="1587"/>
      <c r="F618" s="1587"/>
      <c r="G618" s="1587"/>
      <c r="H618" s="1587"/>
      <c r="I618" s="683" t="s">
        <v>4626</v>
      </c>
      <c r="J618" s="683" t="s">
        <v>4627</v>
      </c>
      <c r="K618" s="682">
        <v>2024</v>
      </c>
      <c r="L618" s="1604"/>
    </row>
    <row r="619" spans="1:12" ht="55.2">
      <c r="A619" s="1613"/>
      <c r="B619" s="1587"/>
      <c r="C619" s="1587"/>
      <c r="D619" s="1587"/>
      <c r="E619" s="1587"/>
      <c r="F619" s="1587"/>
      <c r="G619" s="1587"/>
      <c r="H619" s="1587"/>
      <c r="I619" s="683" t="s">
        <v>4626</v>
      </c>
      <c r="J619" s="683" t="s">
        <v>4628</v>
      </c>
      <c r="K619" s="682">
        <v>2024</v>
      </c>
      <c r="L619" s="1604"/>
    </row>
    <row r="620" spans="1:12" ht="69">
      <c r="A620" s="1613"/>
      <c r="B620" s="1587"/>
      <c r="C620" s="1587"/>
      <c r="D620" s="1587"/>
      <c r="E620" s="1587"/>
      <c r="F620" s="1587"/>
      <c r="G620" s="1587"/>
      <c r="H620" s="1587"/>
      <c r="I620" s="683" t="s">
        <v>4629</v>
      </c>
      <c r="J620" s="683" t="s">
        <v>4630</v>
      </c>
      <c r="K620" s="682">
        <v>2024</v>
      </c>
      <c r="L620" s="1604"/>
    </row>
    <row r="621" spans="1:12" ht="69">
      <c r="A621" s="1613"/>
      <c r="B621" s="1587"/>
      <c r="C621" s="1587"/>
      <c r="D621" s="1587"/>
      <c r="E621" s="1587"/>
      <c r="F621" s="1587"/>
      <c r="G621" s="1587"/>
      <c r="H621" s="1587"/>
      <c r="I621" s="683" t="s">
        <v>4629</v>
      </c>
      <c r="J621" s="683" t="s">
        <v>4631</v>
      </c>
      <c r="K621" s="682">
        <v>2024</v>
      </c>
      <c r="L621" s="1604"/>
    </row>
    <row r="622" spans="1:12" ht="69" customHeight="1">
      <c r="A622" s="1613"/>
      <c r="B622" s="1587"/>
      <c r="C622" s="1587"/>
      <c r="D622" s="1587"/>
      <c r="E622" s="1587"/>
      <c r="F622" s="1587"/>
      <c r="G622" s="1587"/>
      <c r="H622" s="1587"/>
      <c r="I622" s="683" t="s">
        <v>4632</v>
      </c>
      <c r="J622" s="683" t="s">
        <v>4633</v>
      </c>
      <c r="K622" s="682">
        <v>2024</v>
      </c>
      <c r="L622" s="1604"/>
    </row>
    <row r="623" spans="1:12" ht="69" customHeight="1">
      <c r="A623" s="1613"/>
      <c r="B623" s="1587"/>
      <c r="C623" s="1587"/>
      <c r="D623" s="1587"/>
      <c r="E623" s="1587"/>
      <c r="F623" s="1587"/>
      <c r="G623" s="1587"/>
      <c r="H623" s="1587"/>
      <c r="I623" s="683" t="s">
        <v>4632</v>
      </c>
      <c r="J623" s="683" t="s">
        <v>4634</v>
      </c>
      <c r="K623" s="682">
        <v>2024</v>
      </c>
      <c r="L623" s="1604"/>
    </row>
    <row r="624" spans="1:12" ht="69" customHeight="1">
      <c r="A624" s="1613"/>
      <c r="B624" s="1587"/>
      <c r="C624" s="1587"/>
      <c r="D624" s="1587"/>
      <c r="E624" s="1587"/>
      <c r="F624" s="1587"/>
      <c r="G624" s="1587"/>
      <c r="H624" s="1587"/>
      <c r="I624" s="683" t="s">
        <v>4632</v>
      </c>
      <c r="J624" s="683" t="s">
        <v>4635</v>
      </c>
      <c r="K624" s="682">
        <v>2024</v>
      </c>
      <c r="L624" s="1604"/>
    </row>
    <row r="625" spans="1:12" ht="69" customHeight="1">
      <c r="A625" s="1613"/>
      <c r="B625" s="1587"/>
      <c r="C625" s="1587"/>
      <c r="D625" s="1587"/>
      <c r="E625" s="1587"/>
      <c r="F625" s="1587"/>
      <c r="G625" s="1587"/>
      <c r="H625" s="1587"/>
      <c r="I625" s="683" t="s">
        <v>4632</v>
      </c>
      <c r="J625" s="683" t="s">
        <v>4636</v>
      </c>
      <c r="K625" s="682">
        <v>2024</v>
      </c>
      <c r="L625" s="1604"/>
    </row>
    <row r="626" spans="1:12" ht="69" customHeight="1">
      <c r="A626" s="1613"/>
      <c r="B626" s="1587"/>
      <c r="C626" s="1587"/>
      <c r="D626" s="1587"/>
      <c r="E626" s="1587"/>
      <c r="F626" s="1587"/>
      <c r="G626" s="1587"/>
      <c r="H626" s="1587"/>
      <c r="I626" s="683" t="s">
        <v>4632</v>
      </c>
      <c r="J626" s="683" t="s">
        <v>4637</v>
      </c>
      <c r="K626" s="682">
        <v>2024</v>
      </c>
      <c r="L626" s="1604"/>
    </row>
    <row r="627" spans="1:12" ht="69">
      <c r="A627" s="1613"/>
      <c r="B627" s="1587"/>
      <c r="C627" s="1587"/>
      <c r="D627" s="1587"/>
      <c r="E627" s="1587"/>
      <c r="F627" s="1587"/>
      <c r="G627" s="1587"/>
      <c r="H627" s="1587"/>
      <c r="I627" s="683" t="s">
        <v>4638</v>
      </c>
      <c r="J627" s="683" t="s">
        <v>4639</v>
      </c>
      <c r="K627" s="682">
        <v>2024</v>
      </c>
      <c r="L627" s="1604"/>
    </row>
    <row r="628" spans="1:12" ht="96.6">
      <c r="A628" s="1613"/>
      <c r="B628" s="1587"/>
      <c r="C628" s="1587"/>
      <c r="D628" s="1587"/>
      <c r="E628" s="1587"/>
      <c r="F628" s="1587"/>
      <c r="G628" s="1587"/>
      <c r="H628" s="1587"/>
      <c r="I628" s="683" t="s">
        <v>4640</v>
      </c>
      <c r="J628" s="683" t="s">
        <v>4641</v>
      </c>
      <c r="K628" s="682">
        <v>2024</v>
      </c>
      <c r="L628" s="1604"/>
    </row>
    <row r="629" spans="1:12" ht="55.2">
      <c r="A629" s="1613"/>
      <c r="B629" s="1587"/>
      <c r="C629" s="1587"/>
      <c r="D629" s="1587"/>
      <c r="E629" s="1587"/>
      <c r="F629" s="1587"/>
      <c r="G629" s="1587"/>
      <c r="H629" s="1587"/>
      <c r="I629" s="205" t="s">
        <v>4642</v>
      </c>
      <c r="J629" s="683" t="s">
        <v>4643</v>
      </c>
      <c r="K629" s="682">
        <v>2024</v>
      </c>
      <c r="L629" s="1604"/>
    </row>
    <row r="630" spans="1:12" ht="55.2">
      <c r="A630" s="1613"/>
      <c r="B630" s="1587"/>
      <c r="C630" s="1587"/>
      <c r="D630" s="1587"/>
      <c r="E630" s="1587"/>
      <c r="F630" s="1587"/>
      <c r="G630" s="1587"/>
      <c r="H630" s="1587"/>
      <c r="I630" s="205" t="s">
        <v>4642</v>
      </c>
      <c r="J630" s="683" t="s">
        <v>4644</v>
      </c>
      <c r="K630" s="682">
        <v>2024</v>
      </c>
      <c r="L630" s="1604"/>
    </row>
    <row r="631" spans="1:12" ht="55.2">
      <c r="A631" s="1613"/>
      <c r="B631" s="1587"/>
      <c r="C631" s="1587"/>
      <c r="D631" s="1587"/>
      <c r="E631" s="1587"/>
      <c r="F631" s="1587"/>
      <c r="G631" s="1587"/>
      <c r="H631" s="1587"/>
      <c r="I631" s="205" t="s">
        <v>4642</v>
      </c>
      <c r="J631" s="683" t="s">
        <v>4645</v>
      </c>
      <c r="K631" s="682">
        <v>2024</v>
      </c>
      <c r="L631" s="1604"/>
    </row>
    <row r="632" spans="1:12" ht="41.4" customHeight="1">
      <c r="A632" s="1613"/>
      <c r="B632" s="1587"/>
      <c r="C632" s="1587"/>
      <c r="D632" s="1587"/>
      <c r="E632" s="1587"/>
      <c r="F632" s="1587"/>
      <c r="G632" s="1587"/>
      <c r="H632" s="1587"/>
      <c r="I632" s="205" t="s">
        <v>4646</v>
      </c>
      <c r="J632" s="683" t="s">
        <v>4647</v>
      </c>
      <c r="K632" s="682">
        <v>2024</v>
      </c>
      <c r="L632" s="1604"/>
    </row>
    <row r="633" spans="1:12" ht="41.4">
      <c r="A633" s="1613"/>
      <c r="B633" s="1587"/>
      <c r="C633" s="1587"/>
      <c r="D633" s="1587"/>
      <c r="E633" s="1587"/>
      <c r="F633" s="1587"/>
      <c r="G633" s="1587"/>
      <c r="H633" s="1587"/>
      <c r="I633" s="205" t="s">
        <v>4648</v>
      </c>
      <c r="J633" s="683" t="s">
        <v>4649</v>
      </c>
      <c r="K633" s="682">
        <v>2024</v>
      </c>
      <c r="L633" s="1604"/>
    </row>
    <row r="634" spans="1:12" ht="41.4">
      <c r="A634" s="1613"/>
      <c r="B634" s="1587"/>
      <c r="C634" s="1587"/>
      <c r="D634" s="1587"/>
      <c r="E634" s="1587"/>
      <c r="F634" s="1587"/>
      <c r="G634" s="1587"/>
      <c r="H634" s="1587"/>
      <c r="I634" s="205" t="s">
        <v>4648</v>
      </c>
      <c r="J634" s="683" t="s">
        <v>4650</v>
      </c>
      <c r="K634" s="682">
        <v>2024</v>
      </c>
      <c r="L634" s="1604"/>
    </row>
    <row r="635" spans="1:12" ht="41.4">
      <c r="A635" s="1614"/>
      <c r="B635" s="1587"/>
      <c r="C635" s="1587"/>
      <c r="D635" s="1587"/>
      <c r="E635" s="1587"/>
      <c r="F635" s="1587"/>
      <c r="G635" s="1587"/>
      <c r="H635" s="1587"/>
      <c r="I635" s="205" t="s">
        <v>4651</v>
      </c>
      <c r="J635" s="683" t="s">
        <v>4652</v>
      </c>
      <c r="K635" s="682">
        <v>2024</v>
      </c>
      <c r="L635" s="1604"/>
    </row>
    <row r="636" spans="1:12" ht="41.4">
      <c r="A636" s="299"/>
      <c r="B636" s="1587"/>
      <c r="C636" s="1587"/>
      <c r="D636" s="1587"/>
      <c r="E636" s="1587"/>
      <c r="F636" s="1587"/>
      <c r="G636" s="1587"/>
      <c r="H636" s="1587"/>
      <c r="I636" s="205" t="s">
        <v>4651</v>
      </c>
      <c r="J636" s="683" t="s">
        <v>4653</v>
      </c>
      <c r="K636" s="682">
        <v>2024</v>
      </c>
      <c r="L636" s="1604"/>
    </row>
    <row r="637" spans="1:12" ht="13.95" customHeight="1">
      <c r="A637" s="1612" t="s">
        <v>348</v>
      </c>
      <c r="B637" s="1587"/>
      <c r="C637" s="1587"/>
      <c r="D637" s="1587"/>
      <c r="E637" s="1587"/>
      <c r="F637" s="1587"/>
      <c r="G637" s="1587"/>
      <c r="H637" s="1587"/>
      <c r="I637" s="205" t="s">
        <v>4654</v>
      </c>
      <c r="J637" s="683" t="s">
        <v>4655</v>
      </c>
      <c r="K637" s="682">
        <v>2024</v>
      </c>
      <c r="L637" s="1604"/>
    </row>
    <row r="638" spans="1:12" ht="13.95" customHeight="1">
      <c r="A638" s="1613"/>
      <c r="B638" s="1587"/>
      <c r="C638" s="1587"/>
      <c r="D638" s="1587"/>
      <c r="E638" s="1587"/>
      <c r="F638" s="1587"/>
      <c r="G638" s="1587"/>
      <c r="H638" s="1587"/>
      <c r="I638" s="205" t="s">
        <v>4656</v>
      </c>
      <c r="J638" s="683" t="s">
        <v>4657</v>
      </c>
      <c r="K638" s="682">
        <v>2024</v>
      </c>
      <c r="L638" s="1604"/>
    </row>
    <row r="639" spans="1:12" ht="69">
      <c r="A639" s="1613"/>
      <c r="B639" s="1587"/>
      <c r="C639" s="1587"/>
      <c r="D639" s="1587"/>
      <c r="E639" s="1587"/>
      <c r="F639" s="1587"/>
      <c r="G639" s="1587"/>
      <c r="H639" s="1587"/>
      <c r="I639" s="205" t="s">
        <v>4658</v>
      </c>
      <c r="J639" s="683" t="s">
        <v>4659</v>
      </c>
      <c r="K639" s="682">
        <v>2024</v>
      </c>
      <c r="L639" s="1604"/>
    </row>
    <row r="640" spans="1:12" ht="41.4">
      <c r="A640" s="1613"/>
      <c r="B640" s="1587"/>
      <c r="C640" s="1587"/>
      <c r="D640" s="1587"/>
      <c r="E640" s="1587"/>
      <c r="F640" s="1587"/>
      <c r="G640" s="1587"/>
      <c r="H640" s="1587"/>
      <c r="I640" s="205" t="s">
        <v>4660</v>
      </c>
      <c r="J640" s="683" t="s">
        <v>4661</v>
      </c>
      <c r="K640" s="682">
        <v>2024</v>
      </c>
      <c r="L640" s="1604"/>
    </row>
    <row r="641" spans="1:12" ht="69">
      <c r="A641" s="1613"/>
      <c r="B641" s="1587"/>
      <c r="C641" s="1587"/>
      <c r="D641" s="1587"/>
      <c r="E641" s="1587"/>
      <c r="F641" s="1587"/>
      <c r="G641" s="1587"/>
      <c r="H641" s="1587"/>
      <c r="I641" s="205" t="s">
        <v>4662</v>
      </c>
      <c r="J641" s="683" t="s">
        <v>4663</v>
      </c>
      <c r="K641" s="682">
        <v>2024</v>
      </c>
      <c r="L641" s="1604"/>
    </row>
    <row r="642" spans="1:12" ht="55.2">
      <c r="A642" s="1613"/>
      <c r="B642" s="1587"/>
      <c r="C642" s="1587"/>
      <c r="D642" s="1587"/>
      <c r="E642" s="1587"/>
      <c r="F642" s="1587"/>
      <c r="G642" s="1587"/>
      <c r="H642" s="1587"/>
      <c r="I642" s="205" t="s">
        <v>4664</v>
      </c>
      <c r="J642" s="683" t="s">
        <v>4665</v>
      </c>
      <c r="K642" s="682">
        <v>2024</v>
      </c>
      <c r="L642" s="1604"/>
    </row>
    <row r="643" spans="1:12" ht="41.4">
      <c r="A643" s="1613"/>
      <c r="B643" s="1587"/>
      <c r="C643" s="1587"/>
      <c r="D643" s="1587"/>
      <c r="E643" s="1587"/>
      <c r="F643" s="1587"/>
      <c r="G643" s="1587"/>
      <c r="H643" s="1587"/>
      <c r="I643" s="205" t="s">
        <v>4666</v>
      </c>
      <c r="J643" s="683" t="s">
        <v>4667</v>
      </c>
      <c r="K643" s="682">
        <v>2024</v>
      </c>
      <c r="L643" s="1604"/>
    </row>
    <row r="644" spans="1:12" ht="96.6">
      <c r="A644" s="1613"/>
      <c r="B644" s="1587"/>
      <c r="C644" s="1587"/>
      <c r="D644" s="1587"/>
      <c r="E644" s="1587"/>
      <c r="F644" s="1587"/>
      <c r="G644" s="1587"/>
      <c r="H644" s="1587"/>
      <c r="I644" s="205" t="s">
        <v>4668</v>
      </c>
      <c r="J644" s="683" t="s">
        <v>4669</v>
      </c>
      <c r="K644" s="682">
        <v>2024</v>
      </c>
      <c r="L644" s="1604"/>
    </row>
    <row r="645" spans="1:12" ht="82.8">
      <c r="A645" s="1613"/>
      <c r="B645" s="1587"/>
      <c r="C645" s="1587"/>
      <c r="D645" s="1587"/>
      <c r="E645" s="1587"/>
      <c r="F645" s="1587"/>
      <c r="G645" s="1587"/>
      <c r="H645" s="1587"/>
      <c r="I645" s="205" t="s">
        <v>4670</v>
      </c>
      <c r="J645" s="683" t="s">
        <v>4671</v>
      </c>
      <c r="K645" s="682">
        <v>2024</v>
      </c>
      <c r="L645" s="1604"/>
    </row>
    <row r="646" spans="1:12" ht="69">
      <c r="A646" s="1613"/>
      <c r="B646" s="1587"/>
      <c r="C646" s="1587"/>
      <c r="D646" s="1587"/>
      <c r="E646" s="1587"/>
      <c r="F646" s="1587"/>
      <c r="G646" s="1587"/>
      <c r="H646" s="1587"/>
      <c r="I646" s="205" t="s">
        <v>4672</v>
      </c>
      <c r="J646" s="683" t="s">
        <v>4673</v>
      </c>
      <c r="K646" s="682">
        <v>2024</v>
      </c>
      <c r="L646" s="1604"/>
    </row>
    <row r="647" spans="1:12" ht="69">
      <c r="A647" s="1613"/>
      <c r="B647" s="1587"/>
      <c r="C647" s="1587"/>
      <c r="D647" s="1587"/>
      <c r="E647" s="1587"/>
      <c r="F647" s="1587"/>
      <c r="G647" s="1587"/>
      <c r="H647" s="1587"/>
      <c r="I647" s="205" t="s">
        <v>4672</v>
      </c>
      <c r="J647" s="683" t="s">
        <v>4674</v>
      </c>
      <c r="K647" s="682">
        <v>2024</v>
      </c>
      <c r="L647" s="1604"/>
    </row>
    <row r="648" spans="1:12" ht="69">
      <c r="A648" s="1613"/>
      <c r="B648" s="1587"/>
      <c r="C648" s="1587"/>
      <c r="D648" s="1587"/>
      <c r="E648" s="1587"/>
      <c r="F648" s="1587"/>
      <c r="G648" s="1587"/>
      <c r="H648" s="1587"/>
      <c r="I648" s="205" t="s">
        <v>4672</v>
      </c>
      <c r="J648" s="683" t="s">
        <v>4675</v>
      </c>
      <c r="K648" s="682">
        <v>2024</v>
      </c>
      <c r="L648" s="1604"/>
    </row>
    <row r="649" spans="1:12" ht="69">
      <c r="A649" s="1613"/>
      <c r="B649" s="1587"/>
      <c r="C649" s="1587"/>
      <c r="D649" s="1587"/>
      <c r="E649" s="1587"/>
      <c r="F649" s="1587"/>
      <c r="G649" s="1587"/>
      <c r="H649" s="1587"/>
      <c r="I649" s="205" t="s">
        <v>4672</v>
      </c>
      <c r="J649" s="683" t="s">
        <v>4676</v>
      </c>
      <c r="K649" s="682">
        <v>2024</v>
      </c>
      <c r="L649" s="1604"/>
    </row>
    <row r="650" spans="1:12" ht="41.4">
      <c r="A650" s="1613"/>
      <c r="B650" s="1587"/>
      <c r="C650" s="1587"/>
      <c r="D650" s="1587"/>
      <c r="E650" s="1587"/>
      <c r="F650" s="1587"/>
      <c r="G650" s="1587"/>
      <c r="H650" s="1587"/>
      <c r="I650" s="205" t="s">
        <v>4660</v>
      </c>
      <c r="J650" s="683" t="s">
        <v>4677</v>
      </c>
      <c r="K650" s="682">
        <v>2024</v>
      </c>
      <c r="L650" s="1604"/>
    </row>
    <row r="651" spans="1:12" ht="55.2">
      <c r="A651" s="1613"/>
      <c r="B651" s="1587"/>
      <c r="C651" s="1587"/>
      <c r="D651" s="1587"/>
      <c r="E651" s="1587"/>
      <c r="F651" s="1587"/>
      <c r="G651" s="1587"/>
      <c r="H651" s="1587"/>
      <c r="I651" s="205" t="s">
        <v>4678</v>
      </c>
      <c r="J651" s="683" t="s">
        <v>4679</v>
      </c>
      <c r="K651" s="682">
        <v>2024</v>
      </c>
      <c r="L651" s="1604"/>
    </row>
    <row r="652" spans="1:12" ht="55.2">
      <c r="A652" s="1613"/>
      <c r="B652" s="1587"/>
      <c r="C652" s="1587"/>
      <c r="D652" s="1587"/>
      <c r="E652" s="1587"/>
      <c r="F652" s="1587"/>
      <c r="G652" s="1587"/>
      <c r="H652" s="1587"/>
      <c r="I652" s="205" t="s">
        <v>4680</v>
      </c>
      <c r="J652" s="683" t="s">
        <v>4681</v>
      </c>
      <c r="K652" s="682">
        <v>2024</v>
      </c>
      <c r="L652" s="1604"/>
    </row>
    <row r="653" spans="1:12" ht="82.8">
      <c r="A653" s="1613"/>
      <c r="B653" s="1587"/>
      <c r="C653" s="1587"/>
      <c r="D653" s="1587"/>
      <c r="E653" s="1587"/>
      <c r="F653" s="1587"/>
      <c r="G653" s="1587"/>
      <c r="H653" s="1587"/>
      <c r="I653" s="205" t="s">
        <v>4682</v>
      </c>
      <c r="J653" s="683" t="s">
        <v>4683</v>
      </c>
      <c r="K653" s="682">
        <v>2024</v>
      </c>
      <c r="L653" s="1604"/>
    </row>
    <row r="654" spans="1:12" ht="69">
      <c r="A654" s="1614"/>
      <c r="B654" s="1587"/>
      <c r="C654" s="1587"/>
      <c r="D654" s="1587"/>
      <c r="E654" s="1587"/>
      <c r="F654" s="1587"/>
      <c r="G654" s="1587"/>
      <c r="H654" s="1587"/>
      <c r="I654" s="205" t="s">
        <v>4684</v>
      </c>
      <c r="J654" s="683" t="s">
        <v>4685</v>
      </c>
      <c r="K654" s="682">
        <v>2024</v>
      </c>
      <c r="L654" s="1604"/>
    </row>
    <row r="655" spans="1:12" ht="27.6" customHeight="1">
      <c r="A655" s="1624" t="s">
        <v>348</v>
      </c>
      <c r="B655" s="1587"/>
      <c r="C655" s="1587"/>
      <c r="D655" s="1587"/>
      <c r="E655" s="1587"/>
      <c r="F655" s="1587"/>
      <c r="G655" s="1587"/>
      <c r="H655" s="1587"/>
      <c r="I655" s="205" t="s">
        <v>4686</v>
      </c>
      <c r="J655" s="683" t="s">
        <v>4687</v>
      </c>
      <c r="K655" s="682">
        <v>2024</v>
      </c>
      <c r="L655" s="1604"/>
    </row>
    <row r="656" spans="1:12" ht="55.2">
      <c r="A656" s="1625"/>
      <c r="B656" s="1587"/>
      <c r="C656" s="1587"/>
      <c r="D656" s="1587"/>
      <c r="E656" s="1587"/>
      <c r="F656" s="1587"/>
      <c r="G656" s="1587"/>
      <c r="H656" s="1587"/>
      <c r="I656" s="205" t="s">
        <v>4686</v>
      </c>
      <c r="J656" s="683" t="s">
        <v>4688</v>
      </c>
      <c r="K656" s="682">
        <v>2024</v>
      </c>
      <c r="L656" s="1604"/>
    </row>
    <row r="657" spans="1:12" ht="55.2">
      <c r="A657" s="1625"/>
      <c r="B657" s="1587"/>
      <c r="C657" s="1587"/>
      <c r="D657" s="1587"/>
      <c r="E657" s="1587"/>
      <c r="F657" s="1587"/>
      <c r="G657" s="1587"/>
      <c r="H657" s="1587"/>
      <c r="I657" s="205" t="s">
        <v>4689</v>
      </c>
      <c r="J657" s="683" t="s">
        <v>4690</v>
      </c>
      <c r="K657" s="682">
        <v>2024</v>
      </c>
      <c r="L657" s="1604"/>
    </row>
    <row r="658" spans="1:12" ht="41.4">
      <c r="A658" s="1625"/>
      <c r="B658" s="1587"/>
      <c r="C658" s="1587"/>
      <c r="D658" s="1587"/>
      <c r="E658" s="1587"/>
      <c r="F658" s="1587"/>
      <c r="G658" s="1587"/>
      <c r="H658" s="1587"/>
      <c r="I658" s="205" t="s">
        <v>4691</v>
      </c>
      <c r="J658" s="683" t="s">
        <v>4692</v>
      </c>
      <c r="K658" s="682">
        <v>2024</v>
      </c>
      <c r="L658" s="1604"/>
    </row>
    <row r="659" spans="1:12" ht="41.4">
      <c r="A659" s="1625"/>
      <c r="B659" s="1587"/>
      <c r="C659" s="1587"/>
      <c r="D659" s="1587"/>
      <c r="E659" s="1587"/>
      <c r="F659" s="1587"/>
      <c r="G659" s="1587"/>
      <c r="H659" s="1587"/>
      <c r="I659" s="205" t="s">
        <v>4691</v>
      </c>
      <c r="J659" s="683" t="s">
        <v>4693</v>
      </c>
      <c r="K659" s="682">
        <v>2024</v>
      </c>
      <c r="L659" s="1604"/>
    </row>
    <row r="660" spans="1:12" ht="41.4">
      <c r="A660" s="1625"/>
      <c r="B660" s="1587"/>
      <c r="C660" s="1587"/>
      <c r="D660" s="1587"/>
      <c r="E660" s="1587"/>
      <c r="F660" s="1587"/>
      <c r="G660" s="1587"/>
      <c r="H660" s="1587"/>
      <c r="I660" s="205" t="s">
        <v>4694</v>
      </c>
      <c r="J660" s="683" t="s">
        <v>4695</v>
      </c>
      <c r="K660" s="682">
        <v>2024</v>
      </c>
      <c r="L660" s="1604"/>
    </row>
    <row r="661" spans="1:12" ht="41.4">
      <c r="A661" s="1625"/>
      <c r="B661" s="1587"/>
      <c r="C661" s="1587"/>
      <c r="D661" s="1587"/>
      <c r="E661" s="1587"/>
      <c r="F661" s="1587"/>
      <c r="G661" s="1587"/>
      <c r="H661" s="1587"/>
      <c r="I661" s="205" t="s">
        <v>4694</v>
      </c>
      <c r="J661" s="683" t="s">
        <v>4696</v>
      </c>
      <c r="K661" s="682">
        <v>2024</v>
      </c>
      <c r="L661" s="1604"/>
    </row>
    <row r="662" spans="1:12" ht="55.2">
      <c r="A662" s="1625"/>
      <c r="B662" s="1587"/>
      <c r="C662" s="1587"/>
      <c r="D662" s="1587"/>
      <c r="E662" s="1587"/>
      <c r="F662" s="1587"/>
      <c r="G662" s="1587"/>
      <c r="H662" s="1587"/>
      <c r="I662" s="205" t="s">
        <v>4697</v>
      </c>
      <c r="J662" s="683" t="s">
        <v>4698</v>
      </c>
      <c r="K662" s="682">
        <v>2024</v>
      </c>
      <c r="L662" s="1604"/>
    </row>
    <row r="663" spans="1:12" ht="55.2">
      <c r="A663" s="1625"/>
      <c r="B663" s="1587"/>
      <c r="C663" s="1587"/>
      <c r="D663" s="1587"/>
      <c r="E663" s="1587"/>
      <c r="F663" s="1587"/>
      <c r="G663" s="1587"/>
      <c r="H663" s="1587"/>
      <c r="I663" s="205" t="s">
        <v>4697</v>
      </c>
      <c r="J663" s="683" t="s">
        <v>4699</v>
      </c>
      <c r="K663" s="682">
        <v>2024</v>
      </c>
      <c r="L663" s="1604"/>
    </row>
    <row r="664" spans="1:12" ht="55.2">
      <c r="A664" s="1625"/>
      <c r="B664" s="1587"/>
      <c r="C664" s="1587"/>
      <c r="D664" s="1587"/>
      <c r="E664" s="1587"/>
      <c r="F664" s="1587"/>
      <c r="G664" s="1587"/>
      <c r="H664" s="1587"/>
      <c r="I664" s="205" t="s">
        <v>4697</v>
      </c>
      <c r="J664" s="683" t="s">
        <v>4700</v>
      </c>
      <c r="K664" s="682">
        <v>2024</v>
      </c>
      <c r="L664" s="1604"/>
    </row>
    <row r="665" spans="1:12" ht="55.2">
      <c r="A665" s="1626"/>
      <c r="B665" s="1587"/>
      <c r="C665" s="1587"/>
      <c r="D665" s="1587"/>
      <c r="E665" s="1587"/>
      <c r="F665" s="1587"/>
      <c r="G665" s="1587"/>
      <c r="H665" s="1587"/>
      <c r="I665" s="205" t="s">
        <v>4697</v>
      </c>
      <c r="J665" s="683" t="s">
        <v>4701</v>
      </c>
      <c r="K665" s="682">
        <v>2024</v>
      </c>
      <c r="L665" s="1604"/>
    </row>
    <row r="666" spans="1:12" ht="69">
      <c r="A666" s="219"/>
      <c r="B666" s="1587"/>
      <c r="C666" s="1587"/>
      <c r="D666" s="1587"/>
      <c r="E666" s="1587"/>
      <c r="F666" s="1587"/>
      <c r="G666" s="1587"/>
      <c r="H666" s="1587"/>
      <c r="I666" s="205" t="s">
        <v>4702</v>
      </c>
      <c r="J666" s="683" t="s">
        <v>4703</v>
      </c>
      <c r="K666" s="682">
        <v>2024</v>
      </c>
      <c r="L666" s="1604"/>
    </row>
    <row r="667" spans="1:12" ht="41.4">
      <c r="A667" s="219"/>
      <c r="B667" s="1587"/>
      <c r="C667" s="1587"/>
      <c r="D667" s="1587"/>
      <c r="E667" s="1587"/>
      <c r="F667" s="1587"/>
      <c r="G667" s="1587"/>
      <c r="H667" s="1587"/>
      <c r="I667" s="205" t="s">
        <v>4704</v>
      </c>
      <c r="J667" s="683" t="s">
        <v>4705</v>
      </c>
      <c r="K667" s="682">
        <v>2024</v>
      </c>
      <c r="L667" s="1604"/>
    </row>
    <row r="668" spans="1:12" ht="41.4">
      <c r="A668" s="219"/>
      <c r="B668" s="1587"/>
      <c r="C668" s="1587"/>
      <c r="D668" s="1587"/>
      <c r="E668" s="1587"/>
      <c r="F668" s="1587"/>
      <c r="G668" s="1587"/>
      <c r="H668" s="1587"/>
      <c r="I668" s="205" t="s">
        <v>4704</v>
      </c>
      <c r="J668" s="683" t="s">
        <v>4706</v>
      </c>
      <c r="K668" s="682">
        <v>2024</v>
      </c>
      <c r="L668" s="1604"/>
    </row>
    <row r="669" spans="1:12" ht="82.8">
      <c r="A669" s="219"/>
      <c r="B669" s="1587"/>
      <c r="C669" s="1587"/>
      <c r="D669" s="1587"/>
      <c r="E669" s="1587"/>
      <c r="F669" s="1587"/>
      <c r="G669" s="1587"/>
      <c r="H669" s="1587"/>
      <c r="I669" s="205" t="s">
        <v>4707</v>
      </c>
      <c r="J669" s="683" t="s">
        <v>4708</v>
      </c>
      <c r="K669" s="682">
        <v>2024</v>
      </c>
      <c r="L669" s="1604"/>
    </row>
    <row r="670" spans="1:12" ht="82.8">
      <c r="A670" s="219"/>
      <c r="B670" s="1587"/>
      <c r="C670" s="1587"/>
      <c r="D670" s="1587"/>
      <c r="E670" s="1587"/>
      <c r="F670" s="1587"/>
      <c r="G670" s="1587"/>
      <c r="H670" s="1587"/>
      <c r="I670" s="205" t="s">
        <v>4709</v>
      </c>
      <c r="J670" s="683" t="s">
        <v>4710</v>
      </c>
      <c r="K670" s="682">
        <v>2024</v>
      </c>
      <c r="L670" s="1604"/>
    </row>
    <row r="671" spans="1:12" ht="82.8">
      <c r="A671" s="219"/>
      <c r="B671" s="1588"/>
      <c r="C671" s="1588"/>
      <c r="D671" s="1588"/>
      <c r="E671" s="1588"/>
      <c r="F671" s="1588"/>
      <c r="G671" s="1588"/>
      <c r="H671" s="1588"/>
      <c r="I671" s="205" t="s">
        <v>4711</v>
      </c>
      <c r="J671" s="683" t="s">
        <v>4710</v>
      </c>
      <c r="K671" s="682">
        <v>2024</v>
      </c>
      <c r="L671" s="1604"/>
    </row>
    <row r="672" spans="1:12" ht="69">
      <c r="A672" s="219"/>
      <c r="B672" s="1592" t="s">
        <v>348</v>
      </c>
      <c r="C672" s="1592">
        <v>8</v>
      </c>
      <c r="D672" s="1580" t="s">
        <v>697</v>
      </c>
      <c r="E672" s="1577" t="s">
        <v>698</v>
      </c>
      <c r="F672" s="1592">
        <v>4</v>
      </c>
      <c r="G672" s="1592">
        <v>4.18</v>
      </c>
      <c r="H672" s="1592">
        <v>4</v>
      </c>
      <c r="I672" s="654" t="s">
        <v>1030</v>
      </c>
      <c r="J672" s="654" t="s">
        <v>1031</v>
      </c>
      <c r="K672" s="674">
        <v>2016</v>
      </c>
      <c r="L672" s="684"/>
    </row>
    <row r="673" spans="1:12" ht="69">
      <c r="A673" s="219"/>
      <c r="B673" s="1593"/>
      <c r="C673" s="1593"/>
      <c r="D673" s="1581"/>
      <c r="E673" s="1578"/>
      <c r="F673" s="1593"/>
      <c r="G673" s="1593"/>
      <c r="H673" s="1593"/>
      <c r="I673" s="654" t="s">
        <v>1030</v>
      </c>
      <c r="J673" s="654" t="s">
        <v>1032</v>
      </c>
      <c r="K673" s="674">
        <v>2016</v>
      </c>
      <c r="L673" s="684"/>
    </row>
    <row r="674" spans="1:12" ht="55.2">
      <c r="A674" s="219"/>
      <c r="B674" s="1593"/>
      <c r="C674" s="1593"/>
      <c r="D674" s="1581"/>
      <c r="E674" s="1578"/>
      <c r="F674" s="1593"/>
      <c r="G674" s="1593"/>
      <c r="H674" s="1593"/>
      <c r="I674" s="654" t="s">
        <v>1033</v>
      </c>
      <c r="J674" s="654" t="s">
        <v>1034</v>
      </c>
      <c r="K674" s="674">
        <v>2016</v>
      </c>
      <c r="L674" s="684"/>
    </row>
    <row r="675" spans="1:12" ht="41.4">
      <c r="A675" s="219"/>
      <c r="B675" s="1593"/>
      <c r="C675" s="1593"/>
      <c r="D675" s="1581"/>
      <c r="E675" s="1578"/>
      <c r="F675" s="1593"/>
      <c r="G675" s="1593"/>
      <c r="H675" s="1593"/>
      <c r="I675" s="654" t="s">
        <v>1035</v>
      </c>
      <c r="J675" s="654" t="s">
        <v>1036</v>
      </c>
      <c r="K675" s="674">
        <v>2016</v>
      </c>
      <c r="L675" s="684"/>
    </row>
    <row r="676" spans="1:12">
      <c r="A676" s="219"/>
      <c r="B676" s="1593"/>
      <c r="C676" s="1593"/>
      <c r="D676" s="1581"/>
      <c r="E676" s="1578"/>
      <c r="F676" s="1593"/>
      <c r="G676" s="1593"/>
      <c r="H676" s="1593"/>
      <c r="I676" s="654" t="s">
        <v>1037</v>
      </c>
      <c r="J676" s="654" t="s">
        <v>1038</v>
      </c>
      <c r="K676" s="674">
        <v>2016</v>
      </c>
      <c r="L676" s="684"/>
    </row>
    <row r="677" spans="1:12">
      <c r="A677" s="219"/>
      <c r="B677" s="1594"/>
      <c r="C677" s="1594"/>
      <c r="D677" s="1582"/>
      <c r="E677" s="1579"/>
      <c r="F677" s="1594"/>
      <c r="G677" s="1594"/>
      <c r="H677" s="1594"/>
      <c r="I677" s="654" t="s">
        <v>1037</v>
      </c>
      <c r="J677" s="654" t="s">
        <v>1039</v>
      </c>
      <c r="K677" s="674">
        <v>2016</v>
      </c>
      <c r="L677" s="684"/>
    </row>
    <row r="678" spans="1:12">
      <c r="A678" s="219"/>
      <c r="B678" s="1592"/>
      <c r="C678" s="1592"/>
      <c r="D678" s="1580"/>
      <c r="E678" s="1577"/>
      <c r="F678" s="1577"/>
      <c r="G678" s="1577"/>
      <c r="H678" s="1577"/>
      <c r="I678" s="654" t="s">
        <v>1037</v>
      </c>
      <c r="J678" s="654" t="s">
        <v>1040</v>
      </c>
      <c r="K678" s="674">
        <v>2016</v>
      </c>
      <c r="L678" s="684"/>
    </row>
    <row r="679" spans="1:12">
      <c r="A679" s="219"/>
      <c r="B679" s="1593"/>
      <c r="C679" s="1593"/>
      <c r="D679" s="1581"/>
      <c r="E679" s="1578"/>
      <c r="F679" s="1578"/>
      <c r="G679" s="1578"/>
      <c r="H679" s="1578"/>
      <c r="I679" s="654" t="s">
        <v>1037</v>
      </c>
      <c r="J679" s="654" t="s">
        <v>1041</v>
      </c>
      <c r="K679" s="674">
        <v>2016</v>
      </c>
      <c r="L679" s="684"/>
    </row>
    <row r="680" spans="1:12" ht="27.6">
      <c r="A680" s="219"/>
      <c r="B680" s="1593"/>
      <c r="C680" s="1593"/>
      <c r="D680" s="1581"/>
      <c r="E680" s="1578"/>
      <c r="F680" s="1578"/>
      <c r="G680" s="1578"/>
      <c r="H680" s="1578"/>
      <c r="I680" s="654" t="s">
        <v>1042</v>
      </c>
      <c r="J680" s="654" t="s">
        <v>1043</v>
      </c>
      <c r="K680" s="674">
        <v>2016</v>
      </c>
      <c r="L680" s="684"/>
    </row>
    <row r="681" spans="1:12" ht="27.6">
      <c r="A681" s="219"/>
      <c r="B681" s="1593"/>
      <c r="C681" s="1593"/>
      <c r="D681" s="1581"/>
      <c r="E681" s="1578"/>
      <c r="F681" s="1578"/>
      <c r="G681" s="1578"/>
      <c r="H681" s="1578"/>
      <c r="I681" s="654" t="s">
        <v>1042</v>
      </c>
      <c r="J681" s="654" t="s">
        <v>1044</v>
      </c>
      <c r="K681" s="674">
        <v>2016</v>
      </c>
      <c r="L681" s="684"/>
    </row>
    <row r="682" spans="1:12" ht="41.4">
      <c r="A682" s="219"/>
      <c r="B682" s="1593"/>
      <c r="C682" s="1593"/>
      <c r="D682" s="1581"/>
      <c r="E682" s="1578"/>
      <c r="F682" s="1578"/>
      <c r="G682" s="1578"/>
      <c r="H682" s="1578"/>
      <c r="I682" s="654" t="s">
        <v>1045</v>
      </c>
      <c r="J682" s="654" t="s">
        <v>1046</v>
      </c>
      <c r="K682" s="674">
        <v>2016</v>
      </c>
      <c r="L682" s="684"/>
    </row>
    <row r="683" spans="1:12" ht="41.4">
      <c r="A683" s="219"/>
      <c r="B683" s="1593"/>
      <c r="C683" s="1593"/>
      <c r="D683" s="1581"/>
      <c r="E683" s="1578"/>
      <c r="F683" s="1578"/>
      <c r="G683" s="1578"/>
      <c r="H683" s="1578"/>
      <c r="I683" s="654" t="s">
        <v>1047</v>
      </c>
      <c r="J683" s="654" t="s">
        <v>1048</v>
      </c>
      <c r="K683" s="674">
        <v>2016</v>
      </c>
      <c r="L683" s="1595"/>
    </row>
    <row r="684" spans="1:12" ht="27.6">
      <c r="A684" s="219"/>
      <c r="B684" s="1593"/>
      <c r="C684" s="1593"/>
      <c r="D684" s="1581"/>
      <c r="E684" s="1578"/>
      <c r="F684" s="1578"/>
      <c r="G684" s="1578"/>
      <c r="H684" s="1578"/>
      <c r="I684" s="654" t="s">
        <v>1049</v>
      </c>
      <c r="J684" s="654" t="s">
        <v>1050</v>
      </c>
      <c r="K684" s="674">
        <v>2016</v>
      </c>
      <c r="L684" s="1595"/>
    </row>
    <row r="685" spans="1:12" ht="27.6">
      <c r="A685" s="219"/>
      <c r="B685" s="1593"/>
      <c r="C685" s="1593"/>
      <c r="D685" s="1581"/>
      <c r="E685" s="1578"/>
      <c r="F685" s="1578"/>
      <c r="G685" s="1578"/>
      <c r="H685" s="1578"/>
      <c r="I685" s="654" t="s">
        <v>1049</v>
      </c>
      <c r="J685" s="654" t="s">
        <v>1051</v>
      </c>
      <c r="K685" s="674">
        <v>2016</v>
      </c>
      <c r="L685" s="1595"/>
    </row>
    <row r="686" spans="1:12" ht="55.2">
      <c r="A686" s="219"/>
      <c r="B686" s="1593"/>
      <c r="C686" s="1593"/>
      <c r="D686" s="1581"/>
      <c r="E686" s="1578"/>
      <c r="F686" s="1578"/>
      <c r="G686" s="1578"/>
      <c r="H686" s="1578"/>
      <c r="I686" s="654" t="s">
        <v>1052</v>
      </c>
      <c r="J686" s="654" t="s">
        <v>1053</v>
      </c>
      <c r="K686" s="674">
        <v>2016</v>
      </c>
      <c r="L686" s="1595"/>
    </row>
    <row r="687" spans="1:12">
      <c r="A687" s="219"/>
      <c r="B687" s="1593"/>
      <c r="C687" s="1593"/>
      <c r="D687" s="1581"/>
      <c r="E687" s="1578"/>
      <c r="F687" s="1578"/>
      <c r="G687" s="1578"/>
      <c r="H687" s="1578"/>
      <c r="I687" s="654" t="s">
        <v>1054</v>
      </c>
      <c r="J687" s="654" t="s">
        <v>1055</v>
      </c>
      <c r="K687" s="674">
        <v>2016</v>
      </c>
      <c r="L687" s="1595"/>
    </row>
    <row r="688" spans="1:12" ht="27.6">
      <c r="A688" s="219"/>
      <c r="B688" s="1593"/>
      <c r="C688" s="1593"/>
      <c r="D688" s="1581"/>
      <c r="E688" s="1578"/>
      <c r="F688" s="1578"/>
      <c r="G688" s="1578"/>
      <c r="H688" s="1578"/>
      <c r="I688" s="654" t="s">
        <v>1056</v>
      </c>
      <c r="J688" s="654" t="s">
        <v>1057</v>
      </c>
      <c r="K688" s="674">
        <v>2017</v>
      </c>
      <c r="L688" s="1595"/>
    </row>
    <row r="689" spans="1:12" ht="41.4">
      <c r="A689" s="219"/>
      <c r="B689" s="1593"/>
      <c r="C689" s="1593"/>
      <c r="D689" s="1581"/>
      <c r="E689" s="1578"/>
      <c r="F689" s="1578"/>
      <c r="G689" s="1578"/>
      <c r="H689" s="1578"/>
      <c r="I689" s="654" t="s">
        <v>1058</v>
      </c>
      <c r="J689" s="654" t="s">
        <v>1059</v>
      </c>
      <c r="K689" s="674">
        <v>2017</v>
      </c>
      <c r="L689" s="1595"/>
    </row>
    <row r="690" spans="1:12" ht="41.4">
      <c r="A690" s="219"/>
      <c r="B690" s="1593"/>
      <c r="C690" s="1593"/>
      <c r="D690" s="1581"/>
      <c r="E690" s="1578"/>
      <c r="F690" s="1578"/>
      <c r="G690" s="1578"/>
      <c r="H690" s="1578"/>
      <c r="I690" s="654" t="s">
        <v>1060</v>
      </c>
      <c r="J690" s="654" t="s">
        <v>1061</v>
      </c>
      <c r="K690" s="674">
        <v>2017</v>
      </c>
      <c r="L690" s="1595"/>
    </row>
    <row r="691" spans="1:12" ht="27.6">
      <c r="A691" s="219"/>
      <c r="B691" s="1593"/>
      <c r="C691" s="1593"/>
      <c r="D691" s="1581"/>
      <c r="E691" s="1578"/>
      <c r="F691" s="1578"/>
      <c r="G691" s="1578"/>
      <c r="H691" s="1578"/>
      <c r="I691" s="654" t="s">
        <v>1062</v>
      </c>
      <c r="J691" s="654" t="s">
        <v>1063</v>
      </c>
      <c r="K691" s="674">
        <v>2016</v>
      </c>
      <c r="L691" s="1595"/>
    </row>
    <row r="692" spans="1:12" ht="27.6">
      <c r="A692" s="219"/>
      <c r="B692" s="1593"/>
      <c r="C692" s="1593"/>
      <c r="D692" s="1581"/>
      <c r="E692" s="1578"/>
      <c r="F692" s="1578"/>
      <c r="G692" s="1578"/>
      <c r="H692" s="1578"/>
      <c r="I692" s="654" t="s">
        <v>1062</v>
      </c>
      <c r="J692" s="654" t="s">
        <v>1064</v>
      </c>
      <c r="K692" s="674">
        <v>2016</v>
      </c>
      <c r="L692" s="1595"/>
    </row>
    <row r="693" spans="1:12" ht="27.6">
      <c r="A693" s="219"/>
      <c r="B693" s="1593"/>
      <c r="C693" s="1593"/>
      <c r="D693" s="1581"/>
      <c r="E693" s="1578"/>
      <c r="F693" s="1578"/>
      <c r="G693" s="1578"/>
      <c r="H693" s="1578"/>
      <c r="I693" s="654" t="s">
        <v>1062</v>
      </c>
      <c r="J693" s="654" t="s">
        <v>1065</v>
      </c>
      <c r="K693" s="674">
        <v>2016</v>
      </c>
      <c r="L693" s="1595"/>
    </row>
    <row r="694" spans="1:12" ht="27.6">
      <c r="A694" s="219"/>
      <c r="B694" s="1593"/>
      <c r="C694" s="1593"/>
      <c r="D694" s="1581"/>
      <c r="E694" s="1578"/>
      <c r="F694" s="1578"/>
      <c r="G694" s="1578"/>
      <c r="H694" s="1578"/>
      <c r="I694" s="654" t="s">
        <v>1062</v>
      </c>
      <c r="J694" s="654" t="s">
        <v>1066</v>
      </c>
      <c r="K694" s="674">
        <v>2016</v>
      </c>
      <c r="L694" s="1595"/>
    </row>
    <row r="695" spans="1:12" ht="27.6">
      <c r="A695" s="219"/>
      <c r="B695" s="1593"/>
      <c r="C695" s="1593"/>
      <c r="D695" s="1581"/>
      <c r="E695" s="1578"/>
      <c r="F695" s="1578"/>
      <c r="G695" s="1578"/>
      <c r="H695" s="1578"/>
      <c r="I695" s="654" t="s">
        <v>1062</v>
      </c>
      <c r="J695" s="654" t="s">
        <v>1067</v>
      </c>
      <c r="K695" s="674">
        <v>2016</v>
      </c>
      <c r="L695" s="1595"/>
    </row>
    <row r="696" spans="1:12" ht="41.4">
      <c r="A696" s="219"/>
      <c r="B696" s="1593"/>
      <c r="C696" s="1593"/>
      <c r="D696" s="1581"/>
      <c r="E696" s="1578"/>
      <c r="F696" s="1578"/>
      <c r="G696" s="1578"/>
      <c r="H696" s="1578"/>
      <c r="I696" s="654" t="s">
        <v>1431</v>
      </c>
      <c r="J696" s="654" t="s">
        <v>1432</v>
      </c>
      <c r="K696" s="685">
        <v>2015</v>
      </c>
      <c r="L696" s="1595"/>
    </row>
    <row r="697" spans="1:12" ht="55.2">
      <c r="A697" s="219"/>
      <c r="B697" s="1593"/>
      <c r="C697" s="1593"/>
      <c r="D697" s="1581"/>
      <c r="E697" s="1578"/>
      <c r="F697" s="1578"/>
      <c r="G697" s="1578"/>
      <c r="H697" s="1578"/>
      <c r="I697" s="654" t="s">
        <v>1433</v>
      </c>
      <c r="J697" s="654" t="s">
        <v>1434</v>
      </c>
      <c r="K697" s="685">
        <v>2015</v>
      </c>
      <c r="L697" s="1595"/>
    </row>
    <row r="698" spans="1:12" ht="55.2">
      <c r="A698" s="219"/>
      <c r="B698" s="1593"/>
      <c r="C698" s="1593"/>
      <c r="D698" s="1581"/>
      <c r="E698" s="1578"/>
      <c r="F698" s="1578"/>
      <c r="G698" s="1578"/>
      <c r="H698" s="1578"/>
      <c r="I698" s="654" t="s">
        <v>1435</v>
      </c>
      <c r="J698" s="654" t="s">
        <v>1436</v>
      </c>
      <c r="K698" s="685">
        <v>2015</v>
      </c>
      <c r="L698" s="1595"/>
    </row>
    <row r="699" spans="1:12" ht="409.6">
      <c r="A699" s="219"/>
      <c r="B699" s="1594"/>
      <c r="C699" s="1594"/>
      <c r="D699" s="1582"/>
      <c r="E699" s="1579"/>
      <c r="F699" s="1579"/>
      <c r="G699" s="1579"/>
      <c r="H699" s="1579"/>
      <c r="I699" s="654" t="s">
        <v>1437</v>
      </c>
      <c r="J699" s="654" t="s">
        <v>1438</v>
      </c>
      <c r="K699" s="685">
        <v>2016</v>
      </c>
      <c r="L699" s="1595"/>
    </row>
    <row r="700" spans="1:12" ht="69">
      <c r="A700" s="219"/>
      <c r="B700" s="686"/>
      <c r="C700" s="686"/>
      <c r="D700" s="670"/>
      <c r="E700" s="669"/>
      <c r="F700" s="669"/>
      <c r="G700" s="669"/>
      <c r="H700" s="669"/>
      <c r="I700" s="683" t="s">
        <v>4638</v>
      </c>
      <c r="J700" s="206" t="s">
        <v>4712</v>
      </c>
      <c r="K700" s="167" t="s">
        <v>4713</v>
      </c>
      <c r="L700" s="687"/>
    </row>
    <row r="701" spans="1:12" ht="55.2">
      <c r="A701" s="219"/>
      <c r="B701" s="1592" t="s">
        <v>348</v>
      </c>
      <c r="C701" s="1592">
        <v>9</v>
      </c>
      <c r="D701" s="1580" t="s">
        <v>691</v>
      </c>
      <c r="E701" s="1592" t="s">
        <v>692</v>
      </c>
      <c r="F701" s="1592">
        <v>12</v>
      </c>
      <c r="G701" s="1592">
        <v>2.09</v>
      </c>
      <c r="H701" s="1592">
        <v>1.4</v>
      </c>
      <c r="I701" s="654" t="s">
        <v>693</v>
      </c>
      <c r="J701" s="654" t="s">
        <v>1439</v>
      </c>
      <c r="K701" s="674">
        <v>2015</v>
      </c>
      <c r="L701" s="1595"/>
    </row>
    <row r="702" spans="1:12" ht="41.4">
      <c r="A702" s="219"/>
      <c r="B702" s="1593"/>
      <c r="C702" s="1593"/>
      <c r="D702" s="1581"/>
      <c r="E702" s="1593"/>
      <c r="F702" s="1593"/>
      <c r="G702" s="1593"/>
      <c r="H702" s="1593"/>
      <c r="I702" s="654" t="s">
        <v>694</v>
      </c>
      <c r="J702" s="654" t="s">
        <v>1440</v>
      </c>
      <c r="K702" s="674">
        <v>2015</v>
      </c>
      <c r="L702" s="1595"/>
    </row>
    <row r="703" spans="1:12" ht="41.4" customHeight="1">
      <c r="A703" s="219"/>
      <c r="B703" s="1593"/>
      <c r="C703" s="1593"/>
      <c r="D703" s="1581"/>
      <c r="E703" s="1593"/>
      <c r="F703" s="1593"/>
      <c r="G703" s="1593"/>
      <c r="H703" s="1593"/>
      <c r="I703" s="654" t="s">
        <v>695</v>
      </c>
      <c r="J703" s="654" t="s">
        <v>1441</v>
      </c>
      <c r="K703" s="674">
        <v>2015</v>
      </c>
      <c r="L703" s="1595"/>
    </row>
    <row r="704" spans="1:12" ht="41.4">
      <c r="A704" s="219"/>
      <c r="B704" s="1593"/>
      <c r="C704" s="1593"/>
      <c r="D704" s="1581"/>
      <c r="E704" s="1593"/>
      <c r="F704" s="1593"/>
      <c r="G704" s="1593"/>
      <c r="H704" s="1593"/>
      <c r="I704" s="654" t="s">
        <v>696</v>
      </c>
      <c r="J704" s="654" t="s">
        <v>1442</v>
      </c>
      <c r="K704" s="674">
        <v>2015</v>
      </c>
      <c r="L704" s="1595"/>
    </row>
    <row r="705" spans="1:12" ht="124.2">
      <c r="A705" s="219"/>
      <c r="B705" s="1593"/>
      <c r="C705" s="1593"/>
      <c r="D705" s="1581"/>
      <c r="E705" s="1593"/>
      <c r="F705" s="1593"/>
      <c r="G705" s="1593"/>
      <c r="H705" s="1593"/>
      <c r="I705" s="654" t="s">
        <v>1068</v>
      </c>
      <c r="J705" s="654" t="s">
        <v>1443</v>
      </c>
      <c r="K705" s="674">
        <v>2016</v>
      </c>
      <c r="L705" s="688"/>
    </row>
    <row r="706" spans="1:12">
      <c r="A706" s="219"/>
      <c r="B706" s="1593"/>
      <c r="C706" s="1593"/>
      <c r="D706" s="1581"/>
      <c r="E706" s="1593"/>
      <c r="F706" s="1593"/>
      <c r="G706" s="1593"/>
      <c r="H706" s="1593"/>
      <c r="I706" s="654" t="s">
        <v>699</v>
      </c>
      <c r="J706" s="654" t="s">
        <v>700</v>
      </c>
      <c r="K706" s="674"/>
      <c r="L706" s="688"/>
    </row>
    <row r="707" spans="1:12" ht="41.4">
      <c r="A707" s="219"/>
      <c r="B707" s="1593"/>
      <c r="C707" s="1593"/>
      <c r="D707" s="1581"/>
      <c r="E707" s="1593"/>
      <c r="F707" s="1593"/>
      <c r="G707" s="1593"/>
      <c r="H707" s="1593"/>
      <c r="I707" s="654" t="s">
        <v>701</v>
      </c>
      <c r="J707" s="654" t="s">
        <v>1444</v>
      </c>
      <c r="K707" s="674">
        <v>2015</v>
      </c>
      <c r="L707" s="688"/>
    </row>
    <row r="708" spans="1:12" ht="69">
      <c r="A708" s="219"/>
      <c r="B708" s="1593"/>
      <c r="C708" s="1593"/>
      <c r="D708" s="1581"/>
      <c r="E708" s="1593"/>
      <c r="F708" s="1593"/>
      <c r="G708" s="1593"/>
      <c r="H708" s="1593"/>
      <c r="I708" s="654" t="s">
        <v>702</v>
      </c>
      <c r="J708" s="654" t="s">
        <v>1445</v>
      </c>
      <c r="K708" s="674">
        <v>2015</v>
      </c>
      <c r="L708" s="688"/>
    </row>
    <row r="709" spans="1:12" ht="69">
      <c r="A709" s="219"/>
      <c r="B709" s="1593"/>
      <c r="C709" s="1593"/>
      <c r="D709" s="1581"/>
      <c r="E709" s="1593"/>
      <c r="F709" s="1593"/>
      <c r="G709" s="1593"/>
      <c r="H709" s="1593"/>
      <c r="I709" s="654" t="s">
        <v>703</v>
      </c>
      <c r="J709" s="654"/>
      <c r="K709" s="674">
        <v>2015</v>
      </c>
      <c r="L709" s="688"/>
    </row>
    <row r="710" spans="1:12" ht="41.4">
      <c r="A710" s="219"/>
      <c r="B710" s="1593"/>
      <c r="C710" s="1593"/>
      <c r="D710" s="1581"/>
      <c r="E710" s="1593"/>
      <c r="F710" s="1593"/>
      <c r="G710" s="1593"/>
      <c r="H710" s="1593"/>
      <c r="I710" s="654" t="s">
        <v>704</v>
      </c>
      <c r="J710" s="654" t="s">
        <v>1446</v>
      </c>
      <c r="K710" s="674">
        <v>2015</v>
      </c>
      <c r="L710" s="688"/>
    </row>
    <row r="711" spans="1:12" ht="27.6">
      <c r="A711" s="219"/>
      <c r="B711" s="1593"/>
      <c r="C711" s="1593"/>
      <c r="D711" s="1581"/>
      <c r="E711" s="1593"/>
      <c r="F711" s="1593"/>
      <c r="G711" s="1593"/>
      <c r="H711" s="1593"/>
      <c r="I711" s="654" t="s">
        <v>705</v>
      </c>
      <c r="J711" s="654" t="s">
        <v>1447</v>
      </c>
      <c r="K711" s="674">
        <v>2015</v>
      </c>
      <c r="L711" s="688"/>
    </row>
    <row r="712" spans="1:12" ht="41.4">
      <c r="A712" s="219"/>
      <c r="B712" s="1593"/>
      <c r="C712" s="1593"/>
      <c r="D712" s="1581"/>
      <c r="E712" s="1593"/>
      <c r="F712" s="1593"/>
      <c r="G712" s="1593"/>
      <c r="H712" s="1593"/>
      <c r="I712" s="654" t="s">
        <v>706</v>
      </c>
      <c r="J712" s="654" t="s">
        <v>1448</v>
      </c>
      <c r="K712" s="674">
        <v>2015</v>
      </c>
      <c r="L712" s="688"/>
    </row>
    <row r="713" spans="1:12" ht="41.4">
      <c r="A713" s="219"/>
      <c r="B713" s="1593"/>
      <c r="C713" s="1593"/>
      <c r="D713" s="1581"/>
      <c r="E713" s="1593"/>
      <c r="F713" s="1593"/>
      <c r="G713" s="1593"/>
      <c r="H713" s="1593"/>
      <c r="I713" s="654" t="s">
        <v>707</v>
      </c>
      <c r="J713" s="654" t="s">
        <v>1449</v>
      </c>
      <c r="K713" s="674">
        <v>2015</v>
      </c>
      <c r="L713" s="688"/>
    </row>
    <row r="714" spans="1:12" ht="55.2">
      <c r="A714" s="219"/>
      <c r="B714" s="1593"/>
      <c r="C714" s="1593"/>
      <c r="D714" s="1581"/>
      <c r="E714" s="1593"/>
      <c r="F714" s="1593"/>
      <c r="G714" s="1593"/>
      <c r="H714" s="1593"/>
      <c r="I714" s="654" t="s">
        <v>708</v>
      </c>
      <c r="J714" s="654" t="s">
        <v>1436</v>
      </c>
      <c r="K714" s="674">
        <v>2015</v>
      </c>
      <c r="L714" s="688"/>
    </row>
    <row r="715" spans="1:12" ht="41.4">
      <c r="A715" s="219"/>
      <c r="B715" s="1593"/>
      <c r="C715" s="1593"/>
      <c r="D715" s="1581"/>
      <c r="E715" s="1593"/>
      <c r="F715" s="1593"/>
      <c r="G715" s="1593"/>
      <c r="H715" s="1593"/>
      <c r="I715" s="654" t="s">
        <v>709</v>
      </c>
      <c r="J715" s="654" t="s">
        <v>1450</v>
      </c>
      <c r="K715" s="674">
        <v>2015</v>
      </c>
      <c r="L715" s="688"/>
    </row>
    <row r="716" spans="1:12" ht="110.4" customHeight="1">
      <c r="A716" s="219"/>
      <c r="B716" s="1593"/>
      <c r="C716" s="1593"/>
      <c r="D716" s="1581"/>
      <c r="E716" s="1593"/>
      <c r="F716" s="1593"/>
      <c r="G716" s="1593"/>
      <c r="H716" s="1593"/>
      <c r="I716" s="654" t="s">
        <v>1451</v>
      </c>
      <c r="J716" s="654" t="s">
        <v>1452</v>
      </c>
      <c r="K716" s="674">
        <v>2016</v>
      </c>
      <c r="L716" s="688"/>
    </row>
    <row r="717" spans="1:12" ht="41.4">
      <c r="A717" s="219"/>
      <c r="B717" s="1593"/>
      <c r="C717" s="1593"/>
      <c r="D717" s="1581"/>
      <c r="E717" s="1593"/>
      <c r="F717" s="1593"/>
      <c r="G717" s="1593"/>
      <c r="H717" s="1593"/>
      <c r="I717" s="654" t="s">
        <v>1069</v>
      </c>
      <c r="J717" s="654" t="s">
        <v>1453</v>
      </c>
      <c r="K717" s="674">
        <v>2016</v>
      </c>
      <c r="L717" s="688"/>
    </row>
    <row r="718" spans="1:12" ht="41.4">
      <c r="A718" s="219"/>
      <c r="B718" s="1594"/>
      <c r="C718" s="1594"/>
      <c r="D718" s="1582"/>
      <c r="E718" s="1594"/>
      <c r="F718" s="1594"/>
      <c r="G718" s="1594"/>
      <c r="H718" s="1594"/>
      <c r="I718" s="654" t="s">
        <v>4714</v>
      </c>
      <c r="J718" s="654" t="s">
        <v>1455</v>
      </c>
      <c r="K718" s="674">
        <v>2015</v>
      </c>
      <c r="L718" s="688"/>
    </row>
    <row r="719" spans="1:12" ht="82.8" customHeight="1">
      <c r="A719" s="219"/>
      <c r="B719" s="1596" t="s">
        <v>348</v>
      </c>
      <c r="C719" s="1596">
        <v>10</v>
      </c>
      <c r="D719" s="1599" t="s">
        <v>1454</v>
      </c>
      <c r="E719" s="1577" t="s">
        <v>3411</v>
      </c>
      <c r="F719" s="1592">
        <v>188</v>
      </c>
      <c r="G719" s="1592">
        <v>1.04</v>
      </c>
      <c r="H719" s="1592">
        <v>1</v>
      </c>
      <c r="I719" s="654" t="s">
        <v>1456</v>
      </c>
      <c r="J719" s="654" t="s">
        <v>1457</v>
      </c>
      <c r="K719" s="674">
        <v>2013</v>
      </c>
      <c r="L719" s="688"/>
    </row>
    <row r="720" spans="1:12">
      <c r="A720" s="219"/>
      <c r="B720" s="1597"/>
      <c r="C720" s="1597"/>
      <c r="D720" s="1600"/>
      <c r="E720" s="1578"/>
      <c r="F720" s="1593"/>
      <c r="G720" s="1593"/>
      <c r="H720" s="1593"/>
      <c r="I720" s="654"/>
      <c r="J720" s="654"/>
      <c r="K720" s="674"/>
      <c r="L720" s="688"/>
    </row>
    <row r="721" spans="1:12" ht="27.6">
      <c r="A721" s="219"/>
      <c r="B721" s="1597"/>
      <c r="C721" s="1597"/>
      <c r="D721" s="1600"/>
      <c r="E721" s="1578"/>
      <c r="F721" s="1593"/>
      <c r="G721" s="1593"/>
      <c r="H721" s="1593"/>
      <c r="I721" s="654" t="s">
        <v>1458</v>
      </c>
      <c r="J721" s="654" t="s">
        <v>1459</v>
      </c>
      <c r="K721" s="674">
        <v>2017</v>
      </c>
      <c r="L721" s="688"/>
    </row>
    <row r="722" spans="1:12" ht="55.2">
      <c r="A722" s="219"/>
      <c r="B722" s="1597"/>
      <c r="C722" s="1597"/>
      <c r="D722" s="1600"/>
      <c r="E722" s="1578"/>
      <c r="F722" s="1593"/>
      <c r="G722" s="1593"/>
      <c r="H722" s="1593"/>
      <c r="I722" s="654" t="s">
        <v>1460</v>
      </c>
      <c r="J722" s="654" t="s">
        <v>1461</v>
      </c>
      <c r="K722" s="674">
        <v>2015</v>
      </c>
      <c r="L722" s="688"/>
    </row>
    <row r="723" spans="1:12" ht="55.2">
      <c r="A723" s="219"/>
      <c r="B723" s="1597"/>
      <c r="C723" s="1597"/>
      <c r="D723" s="1600"/>
      <c r="E723" s="1578"/>
      <c r="F723" s="1593"/>
      <c r="G723" s="1593"/>
      <c r="H723" s="1593"/>
      <c r="I723" s="654" t="s">
        <v>1462</v>
      </c>
      <c r="J723" s="654" t="s">
        <v>1463</v>
      </c>
      <c r="K723" s="674">
        <v>2015</v>
      </c>
      <c r="L723" s="688"/>
    </row>
    <row r="724" spans="1:12" ht="41.4">
      <c r="A724" s="219"/>
      <c r="B724" s="1597"/>
      <c r="C724" s="1597"/>
      <c r="D724" s="1600"/>
      <c r="E724" s="1578"/>
      <c r="F724" s="1593"/>
      <c r="G724" s="1593"/>
      <c r="H724" s="1593"/>
      <c r="I724" s="654" t="s">
        <v>1464</v>
      </c>
      <c r="J724" s="654" t="s">
        <v>1465</v>
      </c>
      <c r="K724" s="674">
        <v>2015</v>
      </c>
      <c r="L724" s="688"/>
    </row>
    <row r="725" spans="1:12" ht="55.2">
      <c r="A725" s="219"/>
      <c r="B725" s="1597"/>
      <c r="C725" s="1597"/>
      <c r="D725" s="1600"/>
      <c r="E725" s="1578"/>
      <c r="F725" s="1593"/>
      <c r="G725" s="1593"/>
      <c r="H725" s="1593"/>
      <c r="I725" s="654" t="s">
        <v>1466</v>
      </c>
      <c r="J725" s="654" t="s">
        <v>1467</v>
      </c>
      <c r="K725" s="674">
        <v>2015</v>
      </c>
      <c r="L725" s="688"/>
    </row>
    <row r="726" spans="1:12" ht="55.2">
      <c r="A726" s="219"/>
      <c r="B726" s="1597"/>
      <c r="C726" s="1597"/>
      <c r="D726" s="1600"/>
      <c r="E726" s="1578"/>
      <c r="F726" s="1593"/>
      <c r="G726" s="1593"/>
      <c r="H726" s="1593"/>
      <c r="I726" s="654" t="s">
        <v>1468</v>
      </c>
      <c r="J726" s="654" t="s">
        <v>1469</v>
      </c>
      <c r="K726" s="674">
        <v>2015</v>
      </c>
      <c r="L726" s="688"/>
    </row>
    <row r="727" spans="1:12" ht="27.6">
      <c r="A727" s="219"/>
      <c r="B727" s="1597"/>
      <c r="C727" s="1597"/>
      <c r="D727" s="1600"/>
      <c r="E727" s="1578"/>
      <c r="F727" s="1593"/>
      <c r="G727" s="1593"/>
      <c r="H727" s="1593"/>
      <c r="I727" s="654" t="s">
        <v>1470</v>
      </c>
      <c r="J727" s="654" t="s">
        <v>1471</v>
      </c>
      <c r="K727" s="674">
        <v>2015</v>
      </c>
      <c r="L727" s="688"/>
    </row>
    <row r="728" spans="1:12" ht="27.6">
      <c r="A728" s="219"/>
      <c r="B728" s="1597"/>
      <c r="C728" s="1597"/>
      <c r="D728" s="1600"/>
      <c r="E728" s="1578"/>
      <c r="F728" s="1593"/>
      <c r="G728" s="1593"/>
      <c r="H728" s="1593"/>
      <c r="I728" s="654" t="s">
        <v>1472</v>
      </c>
      <c r="J728" s="654" t="s">
        <v>1473</v>
      </c>
      <c r="K728" s="674">
        <v>2015</v>
      </c>
      <c r="L728" s="688"/>
    </row>
    <row r="729" spans="1:12" ht="55.2">
      <c r="A729" s="219"/>
      <c r="B729" s="1597"/>
      <c r="C729" s="1597"/>
      <c r="D729" s="1600"/>
      <c r="E729" s="1578"/>
      <c r="F729" s="1593"/>
      <c r="G729" s="1593"/>
      <c r="H729" s="1593"/>
      <c r="I729" s="654" t="s">
        <v>2006</v>
      </c>
      <c r="J729" s="654" t="s">
        <v>2007</v>
      </c>
      <c r="K729" s="167">
        <v>2018</v>
      </c>
      <c r="L729" s="688"/>
    </row>
    <row r="730" spans="1:12" ht="41.4" customHeight="1">
      <c r="A730" s="219"/>
      <c r="B730" s="1598"/>
      <c r="C730" s="1598"/>
      <c r="D730" s="1601"/>
      <c r="E730" s="1579"/>
      <c r="F730" s="1594"/>
      <c r="G730" s="1594"/>
      <c r="H730" s="1594"/>
      <c r="I730" s="683" t="s">
        <v>4715</v>
      </c>
      <c r="J730" s="683" t="s">
        <v>4716</v>
      </c>
      <c r="K730" s="167">
        <v>2024</v>
      </c>
      <c r="L730" s="689"/>
    </row>
    <row r="731" spans="1:12">
      <c r="A731" s="219"/>
      <c r="B731" s="219"/>
      <c r="C731" s="219"/>
      <c r="D731" s="219"/>
      <c r="E731" s="220"/>
      <c r="F731" s="220"/>
      <c r="G731" s="220"/>
      <c r="H731" s="221"/>
      <c r="I731" s="221"/>
      <c r="J731" s="222"/>
      <c r="K731" s="218"/>
    </row>
    <row r="732" spans="1:12" ht="14.4" thickBot="1"/>
    <row r="733" spans="1:12" ht="15">
      <c r="A733" s="690" t="s">
        <v>4001</v>
      </c>
      <c r="B733" s="690">
        <v>24</v>
      </c>
      <c r="C733" s="1534" t="s">
        <v>3848</v>
      </c>
      <c r="D733" s="1537" t="s">
        <v>3849</v>
      </c>
      <c r="E733" s="1490">
        <v>15</v>
      </c>
      <c r="F733" s="1490">
        <v>3.95</v>
      </c>
      <c r="G733" s="1490">
        <v>2.5</v>
      </c>
      <c r="H733" s="691" t="s">
        <v>3850</v>
      </c>
      <c r="I733" s="692" t="s">
        <v>3851</v>
      </c>
      <c r="J733" s="693"/>
      <c r="K733" s="1469" t="s">
        <v>3852</v>
      </c>
    </row>
    <row r="734" spans="1:12" ht="15">
      <c r="A734" s="690"/>
      <c r="B734" s="690"/>
      <c r="C734" s="1535"/>
      <c r="D734" s="1535"/>
      <c r="E734" s="1491"/>
      <c r="F734" s="1491"/>
      <c r="G734" s="1491"/>
      <c r="H734" s="694" t="s">
        <v>3853</v>
      </c>
      <c r="I734" s="695" t="s">
        <v>3854</v>
      </c>
      <c r="J734" s="696"/>
      <c r="K734" s="1470"/>
    </row>
    <row r="735" spans="1:12" ht="15">
      <c r="A735" s="690"/>
      <c r="B735" s="690"/>
      <c r="C735" s="1535"/>
      <c r="D735" s="1535"/>
      <c r="E735" s="1491"/>
      <c r="F735" s="1491"/>
      <c r="G735" s="1491"/>
      <c r="H735" s="694" t="s">
        <v>3853</v>
      </c>
      <c r="I735" s="695" t="s">
        <v>3855</v>
      </c>
      <c r="J735" s="696"/>
      <c r="K735" s="1470"/>
    </row>
    <row r="736" spans="1:12" ht="15">
      <c r="A736" s="690"/>
      <c r="B736" s="690"/>
      <c r="C736" s="1535"/>
      <c r="D736" s="1535"/>
      <c r="E736" s="1491"/>
      <c r="F736" s="1491"/>
      <c r="G736" s="1491"/>
      <c r="H736" s="694" t="s">
        <v>3856</v>
      </c>
      <c r="I736" s="695" t="s">
        <v>3857</v>
      </c>
      <c r="J736" s="696"/>
      <c r="K736" s="1470"/>
    </row>
    <row r="737" spans="1:11" ht="15">
      <c r="A737" s="690"/>
      <c r="B737" s="690"/>
      <c r="C737" s="1535"/>
      <c r="D737" s="1535"/>
      <c r="E737" s="1491"/>
      <c r="F737" s="1491"/>
      <c r="G737" s="1491"/>
      <c r="H737" s="694" t="s">
        <v>3856</v>
      </c>
      <c r="I737" s="695" t="s">
        <v>3858</v>
      </c>
      <c r="J737" s="696"/>
      <c r="K737" s="1470"/>
    </row>
    <row r="738" spans="1:11" ht="15">
      <c r="A738" s="690"/>
      <c r="B738" s="690"/>
      <c r="C738" s="1535"/>
      <c r="D738" s="1535"/>
      <c r="E738" s="1491"/>
      <c r="F738" s="1491"/>
      <c r="G738" s="1491"/>
      <c r="H738" s="694" t="s">
        <v>3859</v>
      </c>
      <c r="I738" s="695" t="s">
        <v>3860</v>
      </c>
      <c r="J738" s="696"/>
      <c r="K738" s="1470"/>
    </row>
    <row r="739" spans="1:11" ht="15">
      <c r="A739" s="690"/>
      <c r="B739" s="690"/>
      <c r="C739" s="1535"/>
      <c r="D739" s="1535"/>
      <c r="E739" s="1491"/>
      <c r="F739" s="1491"/>
      <c r="G739" s="1491"/>
      <c r="H739" s="694" t="s">
        <v>3861</v>
      </c>
      <c r="I739" s="695" t="s">
        <v>3862</v>
      </c>
      <c r="J739" s="696"/>
      <c r="K739" s="1470"/>
    </row>
    <row r="740" spans="1:11" ht="15">
      <c r="A740" s="690"/>
      <c r="B740" s="690"/>
      <c r="C740" s="1535"/>
      <c r="D740" s="1535"/>
      <c r="E740" s="1491"/>
      <c r="F740" s="1491"/>
      <c r="G740" s="1491"/>
      <c r="H740" s="694" t="s">
        <v>3861</v>
      </c>
      <c r="I740" s="695" t="s">
        <v>3863</v>
      </c>
      <c r="J740" s="696"/>
      <c r="K740" s="1470"/>
    </row>
    <row r="741" spans="1:11" ht="15">
      <c r="A741" s="690"/>
      <c r="B741" s="690"/>
      <c r="C741" s="1535"/>
      <c r="D741" s="1535"/>
      <c r="E741" s="1491"/>
      <c r="F741" s="1491"/>
      <c r="G741" s="1491"/>
      <c r="H741" s="694" t="s">
        <v>3864</v>
      </c>
      <c r="I741" s="695" t="s">
        <v>3865</v>
      </c>
      <c r="J741" s="696"/>
      <c r="K741" s="1470"/>
    </row>
    <row r="742" spans="1:11" ht="15">
      <c r="A742" s="690"/>
      <c r="B742" s="690"/>
      <c r="C742" s="1535"/>
      <c r="D742" s="1535"/>
      <c r="E742" s="1491"/>
      <c r="F742" s="1491"/>
      <c r="G742" s="1491"/>
      <c r="H742" s="694" t="s">
        <v>3866</v>
      </c>
      <c r="I742" s="695" t="s">
        <v>3867</v>
      </c>
      <c r="J742" s="696"/>
      <c r="K742" s="1470"/>
    </row>
    <row r="743" spans="1:11" ht="15">
      <c r="A743" s="690"/>
      <c r="B743" s="690"/>
      <c r="C743" s="1535"/>
      <c r="D743" s="1535"/>
      <c r="E743" s="1491"/>
      <c r="F743" s="1491"/>
      <c r="G743" s="1491"/>
      <c r="H743" s="694" t="s">
        <v>3868</v>
      </c>
      <c r="I743" s="695" t="s">
        <v>3869</v>
      </c>
      <c r="J743" s="696"/>
      <c r="K743" s="1470"/>
    </row>
    <row r="744" spans="1:11" ht="15">
      <c r="A744" s="690"/>
      <c r="B744" s="690"/>
      <c r="C744" s="1535"/>
      <c r="D744" s="1535"/>
      <c r="E744" s="1491"/>
      <c r="F744" s="1491"/>
      <c r="G744" s="1491"/>
      <c r="H744" s="694" t="s">
        <v>3870</v>
      </c>
      <c r="I744" s="695" t="s">
        <v>3871</v>
      </c>
      <c r="J744" s="696"/>
      <c r="K744" s="1470"/>
    </row>
    <row r="745" spans="1:11" ht="15">
      <c r="A745" s="690"/>
      <c r="B745" s="690"/>
      <c r="C745" s="1535"/>
      <c r="D745" s="1535"/>
      <c r="E745" s="1491"/>
      <c r="F745" s="1491"/>
      <c r="G745" s="1491"/>
      <c r="H745" s="694" t="s">
        <v>3872</v>
      </c>
      <c r="I745" s="695" t="s">
        <v>3873</v>
      </c>
      <c r="J745" s="696"/>
      <c r="K745" s="1470"/>
    </row>
    <row r="746" spans="1:11" ht="15">
      <c r="A746" s="690"/>
      <c r="B746" s="690"/>
      <c r="C746" s="1535"/>
      <c r="D746" s="1535"/>
      <c r="E746" s="1491"/>
      <c r="F746" s="1491"/>
      <c r="G746" s="1491"/>
      <c r="H746" s="694" t="s">
        <v>3872</v>
      </c>
      <c r="I746" s="695" t="s">
        <v>3874</v>
      </c>
      <c r="J746" s="696"/>
      <c r="K746" s="1470"/>
    </row>
    <row r="747" spans="1:11" ht="15">
      <c r="A747" s="690"/>
      <c r="B747" s="690"/>
      <c r="C747" s="1535"/>
      <c r="D747" s="1535"/>
      <c r="E747" s="1491"/>
      <c r="F747" s="1491"/>
      <c r="G747" s="1491"/>
      <c r="H747" s="694" t="s">
        <v>3875</v>
      </c>
      <c r="I747" s="695" t="s">
        <v>3876</v>
      </c>
      <c r="J747" s="696"/>
      <c r="K747" s="1470"/>
    </row>
    <row r="748" spans="1:11" ht="15">
      <c r="A748" s="690"/>
      <c r="B748" s="690"/>
      <c r="C748" s="1535"/>
      <c r="D748" s="1535"/>
      <c r="E748" s="1491"/>
      <c r="F748" s="1491"/>
      <c r="G748" s="1491"/>
      <c r="H748" s="694" t="s">
        <v>3877</v>
      </c>
      <c r="I748" s="695" t="s">
        <v>3878</v>
      </c>
      <c r="J748" s="696"/>
      <c r="K748" s="1470"/>
    </row>
    <row r="749" spans="1:11" ht="15">
      <c r="A749" s="690"/>
      <c r="B749" s="690"/>
      <c r="C749" s="1535"/>
      <c r="D749" s="1535"/>
      <c r="E749" s="1491"/>
      <c r="F749" s="1491"/>
      <c r="G749" s="1491"/>
      <c r="H749" s="694" t="s">
        <v>3879</v>
      </c>
      <c r="I749" s="695" t="s">
        <v>3880</v>
      </c>
      <c r="J749" s="696"/>
      <c r="K749" s="1470"/>
    </row>
    <row r="750" spans="1:11" ht="15">
      <c r="A750" s="690"/>
      <c r="B750" s="690"/>
      <c r="C750" s="1535"/>
      <c r="D750" s="1535"/>
      <c r="E750" s="1491"/>
      <c r="F750" s="1491"/>
      <c r="G750" s="1491"/>
      <c r="H750" s="694" t="s">
        <v>3621</v>
      </c>
      <c r="I750" s="695" t="s">
        <v>3881</v>
      </c>
      <c r="J750" s="696"/>
      <c r="K750" s="1470"/>
    </row>
    <row r="751" spans="1:11" ht="15">
      <c r="A751" s="690"/>
      <c r="B751" s="690"/>
      <c r="C751" s="1535"/>
      <c r="D751" s="1535"/>
      <c r="E751" s="1491"/>
      <c r="F751" s="1491"/>
      <c r="G751" s="1491"/>
      <c r="H751" s="694" t="s">
        <v>3581</v>
      </c>
      <c r="I751" s="695" t="s">
        <v>3882</v>
      </c>
      <c r="J751" s="696"/>
      <c r="K751" s="1470"/>
    </row>
    <row r="752" spans="1:11" ht="15">
      <c r="A752" s="690"/>
      <c r="B752" s="690"/>
      <c r="C752" s="1535"/>
      <c r="D752" s="1535"/>
      <c r="E752" s="1491"/>
      <c r="F752" s="1491"/>
      <c r="G752" s="1491"/>
      <c r="H752" s="694" t="s">
        <v>3581</v>
      </c>
      <c r="I752" s="695" t="s">
        <v>3883</v>
      </c>
      <c r="J752" s="696"/>
      <c r="K752" s="1470"/>
    </row>
    <row r="753" spans="1:11" ht="15">
      <c r="A753" s="690"/>
      <c r="B753" s="690"/>
      <c r="C753" s="1535"/>
      <c r="D753" s="1535"/>
      <c r="E753" s="1491"/>
      <c r="F753" s="1491"/>
      <c r="G753" s="1491"/>
      <c r="H753" s="694" t="s">
        <v>3581</v>
      </c>
      <c r="I753" s="695" t="s">
        <v>3884</v>
      </c>
      <c r="J753" s="696"/>
      <c r="K753" s="1470"/>
    </row>
    <row r="754" spans="1:11" ht="15">
      <c r="A754" s="690"/>
      <c r="B754" s="690"/>
      <c r="C754" s="1535"/>
      <c r="D754" s="1535"/>
      <c r="E754" s="1491"/>
      <c r="F754" s="1491"/>
      <c r="G754" s="1491"/>
      <c r="H754" s="694" t="s">
        <v>3885</v>
      </c>
      <c r="I754" s="695" t="s">
        <v>3886</v>
      </c>
      <c r="J754" s="696"/>
      <c r="K754" s="1470"/>
    </row>
    <row r="755" spans="1:11" ht="15">
      <c r="A755" s="690"/>
      <c r="B755" s="690"/>
      <c r="C755" s="1535"/>
      <c r="D755" s="1535"/>
      <c r="E755" s="1491"/>
      <c r="F755" s="1491"/>
      <c r="G755" s="1491"/>
      <c r="H755" s="694" t="s">
        <v>3887</v>
      </c>
      <c r="I755" s="695" t="s">
        <v>3888</v>
      </c>
      <c r="J755" s="696"/>
      <c r="K755" s="1470"/>
    </row>
    <row r="756" spans="1:11" ht="15">
      <c r="A756" s="690"/>
      <c r="B756" s="690"/>
      <c r="C756" s="1535"/>
      <c r="D756" s="1535"/>
      <c r="E756" s="1491"/>
      <c r="F756" s="1491"/>
      <c r="G756" s="1491"/>
      <c r="H756" s="694" t="s">
        <v>3889</v>
      </c>
      <c r="I756" s="695" t="s">
        <v>3890</v>
      </c>
      <c r="J756" s="696"/>
      <c r="K756" s="1470"/>
    </row>
    <row r="757" spans="1:11" ht="15">
      <c r="A757" s="690"/>
      <c r="B757" s="690"/>
      <c r="C757" s="1535"/>
      <c r="D757" s="1535"/>
      <c r="E757" s="1491"/>
      <c r="F757" s="1491"/>
      <c r="G757" s="1491"/>
      <c r="H757" s="694" t="s">
        <v>3891</v>
      </c>
      <c r="I757" s="695" t="s">
        <v>3892</v>
      </c>
      <c r="J757" s="696"/>
      <c r="K757" s="1470"/>
    </row>
    <row r="758" spans="1:11" ht="15">
      <c r="A758" s="690"/>
      <c r="B758" s="690"/>
      <c r="C758" s="1535"/>
      <c r="D758" s="1535"/>
      <c r="E758" s="1491"/>
      <c r="F758" s="1491"/>
      <c r="G758" s="1491"/>
      <c r="H758" s="694" t="s">
        <v>3893</v>
      </c>
      <c r="I758" s="695" t="s">
        <v>3894</v>
      </c>
      <c r="J758" s="696"/>
      <c r="K758" s="1470"/>
    </row>
    <row r="759" spans="1:11" ht="15">
      <c r="A759" s="690"/>
      <c r="B759" s="690"/>
      <c r="C759" s="1535"/>
      <c r="D759" s="1535"/>
      <c r="E759" s="1491"/>
      <c r="F759" s="1491"/>
      <c r="G759" s="1491"/>
      <c r="H759" s="694" t="s">
        <v>3895</v>
      </c>
      <c r="I759" s="695" t="s">
        <v>3896</v>
      </c>
      <c r="J759" s="696"/>
      <c r="K759" s="1470"/>
    </row>
    <row r="760" spans="1:11" ht="15">
      <c r="A760" s="690"/>
      <c r="B760" s="690"/>
      <c r="C760" s="1535"/>
      <c r="D760" s="1535"/>
      <c r="E760" s="1491"/>
      <c r="F760" s="1491"/>
      <c r="G760" s="1491"/>
      <c r="H760" s="694" t="s">
        <v>3897</v>
      </c>
      <c r="I760" s="695" t="s">
        <v>3898</v>
      </c>
      <c r="J760" s="696"/>
      <c r="K760" s="1470"/>
    </row>
    <row r="761" spans="1:11" ht="15">
      <c r="A761" s="690"/>
      <c r="B761" s="690"/>
      <c r="C761" s="1535"/>
      <c r="D761" s="1535"/>
      <c r="E761" s="1491"/>
      <c r="F761" s="1491"/>
      <c r="G761" s="1491"/>
      <c r="H761" s="694" t="s">
        <v>3899</v>
      </c>
      <c r="I761" s="695" t="s">
        <v>3900</v>
      </c>
      <c r="J761" s="696"/>
      <c r="K761" s="1470"/>
    </row>
    <row r="762" spans="1:11" ht="15">
      <c r="A762" s="690"/>
      <c r="B762" s="690"/>
      <c r="C762" s="1535"/>
      <c r="D762" s="1535"/>
      <c r="E762" s="1491"/>
      <c r="F762" s="1491"/>
      <c r="G762" s="1491"/>
      <c r="H762" s="694" t="s">
        <v>3901</v>
      </c>
      <c r="I762" s="695" t="s">
        <v>3902</v>
      </c>
      <c r="J762" s="696"/>
      <c r="K762" s="1470"/>
    </row>
    <row r="763" spans="1:11" ht="15">
      <c r="A763" s="690"/>
      <c r="B763" s="690"/>
      <c r="C763" s="1535"/>
      <c r="D763" s="1535"/>
      <c r="E763" s="1491"/>
      <c r="F763" s="1491"/>
      <c r="G763" s="1491"/>
      <c r="H763" s="694" t="s">
        <v>3901</v>
      </c>
      <c r="I763" s="695" t="s">
        <v>3903</v>
      </c>
      <c r="J763" s="696"/>
      <c r="K763" s="1470"/>
    </row>
    <row r="764" spans="1:11" ht="15">
      <c r="A764" s="690"/>
      <c r="B764" s="690"/>
      <c r="C764" s="1535"/>
      <c r="D764" s="1535"/>
      <c r="E764" s="1491"/>
      <c r="F764" s="1491"/>
      <c r="G764" s="1491"/>
      <c r="H764" s="694" t="s">
        <v>3904</v>
      </c>
      <c r="I764" s="695" t="s">
        <v>3905</v>
      </c>
      <c r="J764" s="696"/>
      <c r="K764" s="1470"/>
    </row>
    <row r="765" spans="1:11" ht="15">
      <c r="A765" s="690"/>
      <c r="B765" s="690"/>
      <c r="C765" s="1535"/>
      <c r="D765" s="1535"/>
      <c r="E765" s="1491"/>
      <c r="F765" s="1491"/>
      <c r="G765" s="1491"/>
      <c r="H765" s="694" t="s">
        <v>3617</v>
      </c>
      <c r="I765" s="695" t="s">
        <v>3906</v>
      </c>
      <c r="J765" s="696"/>
      <c r="K765" s="1470"/>
    </row>
    <row r="766" spans="1:11" ht="15">
      <c r="A766" s="690"/>
      <c r="B766" s="690"/>
      <c r="C766" s="1535"/>
      <c r="D766" s="1535"/>
      <c r="E766" s="1491"/>
      <c r="F766" s="1491"/>
      <c r="G766" s="1491"/>
      <c r="H766" s="694" t="s">
        <v>3907</v>
      </c>
      <c r="I766" s="695" t="s">
        <v>3908</v>
      </c>
      <c r="J766" s="697"/>
      <c r="K766" s="1470"/>
    </row>
    <row r="767" spans="1:11" ht="15">
      <c r="A767" s="690"/>
      <c r="B767" s="690"/>
      <c r="C767" s="1535"/>
      <c r="D767" s="1535"/>
      <c r="E767" s="1491"/>
      <c r="F767" s="1491"/>
      <c r="G767" s="1491"/>
      <c r="H767" s="694" t="s">
        <v>3907</v>
      </c>
      <c r="I767" s="695" t="s">
        <v>3909</v>
      </c>
      <c r="J767" s="697"/>
      <c r="K767" s="1470"/>
    </row>
    <row r="768" spans="1:11" ht="15">
      <c r="A768" s="690"/>
      <c r="B768" s="690"/>
      <c r="C768" s="1535"/>
      <c r="D768" s="1535"/>
      <c r="E768" s="1491"/>
      <c r="F768" s="1491"/>
      <c r="G768" s="1491"/>
      <c r="H768" s="694" t="s">
        <v>3907</v>
      </c>
      <c r="I768" s="695" t="s">
        <v>3910</v>
      </c>
      <c r="J768" s="697"/>
      <c r="K768" s="1470"/>
    </row>
    <row r="769" spans="1:11" ht="15">
      <c r="A769" s="690"/>
      <c r="B769" s="690"/>
      <c r="C769" s="1535"/>
      <c r="D769" s="1535"/>
      <c r="E769" s="1491"/>
      <c r="F769" s="1491"/>
      <c r="G769" s="1491"/>
      <c r="H769" s="694" t="s">
        <v>3911</v>
      </c>
      <c r="I769" s="695" t="s">
        <v>3912</v>
      </c>
      <c r="J769" s="697"/>
      <c r="K769" s="1470"/>
    </row>
    <row r="770" spans="1:11" ht="15">
      <c r="A770" s="690"/>
      <c r="B770" s="690"/>
      <c r="C770" s="1535"/>
      <c r="D770" s="1535"/>
      <c r="E770" s="1491"/>
      <c r="F770" s="1491"/>
      <c r="G770" s="1491"/>
      <c r="H770" s="694" t="s">
        <v>3913</v>
      </c>
      <c r="I770" s="695" t="s">
        <v>3914</v>
      </c>
      <c r="J770" s="697"/>
      <c r="K770" s="1470"/>
    </row>
    <row r="771" spans="1:11" ht="15">
      <c r="A771" s="690"/>
      <c r="B771" s="690"/>
      <c r="C771" s="1535"/>
      <c r="D771" s="1535"/>
      <c r="E771" s="1491"/>
      <c r="F771" s="1491"/>
      <c r="G771" s="1491"/>
      <c r="H771" s="694" t="s">
        <v>3915</v>
      </c>
      <c r="I771" s="695" t="s">
        <v>3916</v>
      </c>
      <c r="J771" s="697"/>
      <c r="K771" s="1470"/>
    </row>
    <row r="772" spans="1:11" ht="15">
      <c r="A772" s="690"/>
      <c r="B772" s="690"/>
      <c r="C772" s="1535"/>
      <c r="D772" s="1535"/>
      <c r="E772" s="1491"/>
      <c r="F772" s="1491"/>
      <c r="G772" s="1491"/>
      <c r="H772" s="694" t="s">
        <v>3619</v>
      </c>
      <c r="I772" s="695" t="s">
        <v>3917</v>
      </c>
      <c r="J772" s="697"/>
      <c r="K772" s="1470"/>
    </row>
    <row r="773" spans="1:11" ht="15.6" thickBot="1">
      <c r="A773" s="690"/>
      <c r="B773" s="690"/>
      <c r="C773" s="1536"/>
      <c r="D773" s="1536"/>
      <c r="E773" s="1492"/>
      <c r="F773" s="1492"/>
      <c r="G773" s="1492"/>
      <c r="H773" s="698" t="s">
        <v>3664</v>
      </c>
      <c r="I773" s="699" t="s">
        <v>3918</v>
      </c>
      <c r="J773" s="700"/>
      <c r="K773" s="1471"/>
    </row>
    <row r="774" spans="1:11" ht="15">
      <c r="A774" s="690" t="s">
        <v>4001</v>
      </c>
      <c r="B774" s="690">
        <v>25</v>
      </c>
      <c r="C774" s="1472" t="s">
        <v>3919</v>
      </c>
      <c r="D774" s="1472" t="s">
        <v>3920</v>
      </c>
      <c r="E774" s="1472">
        <v>40</v>
      </c>
      <c r="F774" s="1472">
        <v>1.69</v>
      </c>
      <c r="G774" s="1472">
        <v>1.4</v>
      </c>
      <c r="H774" s="691" t="s">
        <v>3921</v>
      </c>
      <c r="I774" s="692" t="s">
        <v>3922</v>
      </c>
      <c r="J774" s="693"/>
      <c r="K774" s="1472" t="s">
        <v>3923</v>
      </c>
    </row>
    <row r="775" spans="1:11" ht="15">
      <c r="A775" s="690"/>
      <c r="B775" s="690"/>
      <c r="C775" s="1473"/>
      <c r="D775" s="1473"/>
      <c r="E775" s="1473"/>
      <c r="F775" s="1473"/>
      <c r="G775" s="1473"/>
      <c r="H775" s="694" t="s">
        <v>3921</v>
      </c>
      <c r="I775" s="695" t="s">
        <v>3924</v>
      </c>
      <c r="J775" s="697"/>
      <c r="K775" s="1473"/>
    </row>
    <row r="776" spans="1:11" ht="15">
      <c r="A776" s="690"/>
      <c r="B776" s="690"/>
      <c r="C776" s="1473"/>
      <c r="D776" s="1473"/>
      <c r="E776" s="1473"/>
      <c r="F776" s="1473"/>
      <c r="G776" s="1473"/>
      <c r="H776" s="694" t="s">
        <v>3925</v>
      </c>
      <c r="I776" s="695" t="s">
        <v>3926</v>
      </c>
      <c r="J776" s="697"/>
      <c r="K776" s="1473"/>
    </row>
    <row r="777" spans="1:11" ht="15">
      <c r="A777" s="690"/>
      <c r="B777" s="690"/>
      <c r="C777" s="1473"/>
      <c r="D777" s="1473"/>
      <c r="E777" s="1473"/>
      <c r="F777" s="1473"/>
      <c r="G777" s="1473"/>
      <c r="H777" s="694" t="s">
        <v>3925</v>
      </c>
      <c r="I777" s="695" t="s">
        <v>3927</v>
      </c>
      <c r="J777" s="697"/>
      <c r="K777" s="1473"/>
    </row>
    <row r="778" spans="1:11" ht="15">
      <c r="A778" s="690"/>
      <c r="B778" s="690"/>
      <c r="C778" s="1473"/>
      <c r="D778" s="1473"/>
      <c r="E778" s="1473"/>
      <c r="F778" s="1473"/>
      <c r="G778" s="1473"/>
      <c r="H778" s="694" t="s">
        <v>3925</v>
      </c>
      <c r="I778" s="695" t="s">
        <v>3928</v>
      </c>
      <c r="J778" s="697"/>
      <c r="K778" s="1473"/>
    </row>
    <row r="779" spans="1:11" ht="15">
      <c r="A779" s="690"/>
      <c r="B779" s="690"/>
      <c r="C779" s="1473"/>
      <c r="D779" s="1473"/>
      <c r="E779" s="1473"/>
      <c r="F779" s="1473"/>
      <c r="G779" s="1473"/>
      <c r="H779" s="694" t="s">
        <v>3925</v>
      </c>
      <c r="I779" s="695" t="s">
        <v>3929</v>
      </c>
      <c r="J779" s="697"/>
      <c r="K779" s="1473"/>
    </row>
    <row r="780" spans="1:11" ht="15">
      <c r="A780" s="690"/>
      <c r="B780" s="690"/>
      <c r="C780" s="1473"/>
      <c r="D780" s="1473"/>
      <c r="E780" s="1473"/>
      <c r="F780" s="1473"/>
      <c r="G780" s="1473"/>
      <c r="H780" s="694" t="s">
        <v>3925</v>
      </c>
      <c r="I780" s="695" t="s">
        <v>3930</v>
      </c>
      <c r="J780" s="697"/>
      <c r="K780" s="1473"/>
    </row>
    <row r="781" spans="1:11" ht="15">
      <c r="A781" s="690"/>
      <c r="B781" s="690"/>
      <c r="C781" s="1473"/>
      <c r="D781" s="1473"/>
      <c r="E781" s="1473"/>
      <c r="F781" s="1473"/>
      <c r="G781" s="1473"/>
      <c r="H781" s="694" t="s">
        <v>3925</v>
      </c>
      <c r="I781" s="695" t="s">
        <v>3931</v>
      </c>
      <c r="J781" s="697"/>
      <c r="K781" s="1473"/>
    </row>
    <row r="782" spans="1:11" ht="15">
      <c r="A782" s="690"/>
      <c r="B782" s="690"/>
      <c r="C782" s="1473"/>
      <c r="D782" s="1473"/>
      <c r="E782" s="1473"/>
      <c r="F782" s="1473"/>
      <c r="G782" s="1473"/>
      <c r="H782" s="694" t="s">
        <v>3925</v>
      </c>
      <c r="I782" s="695" t="s">
        <v>3932</v>
      </c>
      <c r="J782" s="697"/>
      <c r="K782" s="1473"/>
    </row>
    <row r="783" spans="1:11" ht="15">
      <c r="A783" s="690"/>
      <c r="B783" s="690"/>
      <c r="C783" s="1473"/>
      <c r="D783" s="1473"/>
      <c r="E783" s="1473"/>
      <c r="F783" s="1473"/>
      <c r="G783" s="1473"/>
      <c r="H783" s="694" t="s">
        <v>3925</v>
      </c>
      <c r="I783" s="695" t="s">
        <v>3933</v>
      </c>
      <c r="J783" s="697"/>
      <c r="K783" s="1473"/>
    </row>
    <row r="784" spans="1:11" ht="15">
      <c r="A784" s="690"/>
      <c r="B784" s="690"/>
      <c r="C784" s="1473"/>
      <c r="D784" s="1473"/>
      <c r="E784" s="1473"/>
      <c r="F784" s="1473"/>
      <c r="G784" s="1473"/>
      <c r="H784" s="694" t="s">
        <v>3934</v>
      </c>
      <c r="I784" s="695" t="s">
        <v>3935</v>
      </c>
      <c r="J784" s="697"/>
      <c r="K784" s="1473"/>
    </row>
    <row r="785" spans="1:11" ht="15">
      <c r="A785" s="690"/>
      <c r="B785" s="690"/>
      <c r="C785" s="1473"/>
      <c r="D785" s="1473"/>
      <c r="E785" s="1473"/>
      <c r="F785" s="1473"/>
      <c r="G785" s="1473"/>
      <c r="H785" s="694" t="s">
        <v>3934</v>
      </c>
      <c r="I785" s="695" t="s">
        <v>3936</v>
      </c>
      <c r="J785" s="697"/>
      <c r="K785" s="1473"/>
    </row>
    <row r="786" spans="1:11" ht="15">
      <c r="A786" s="690"/>
      <c r="B786" s="690"/>
      <c r="C786" s="1473"/>
      <c r="D786" s="1473"/>
      <c r="E786" s="1473"/>
      <c r="F786" s="1473"/>
      <c r="G786" s="1473"/>
      <c r="H786" s="694" t="s">
        <v>3934</v>
      </c>
      <c r="I786" s="695" t="s">
        <v>3937</v>
      </c>
      <c r="J786" s="697"/>
      <c r="K786" s="1473"/>
    </row>
    <row r="787" spans="1:11" ht="15">
      <c r="A787" s="690"/>
      <c r="B787" s="690"/>
      <c r="C787" s="1473"/>
      <c r="D787" s="1473"/>
      <c r="E787" s="1473"/>
      <c r="F787" s="1473"/>
      <c r="G787" s="1473"/>
      <c r="H787" s="694" t="s">
        <v>3934</v>
      </c>
      <c r="I787" s="695" t="s">
        <v>3938</v>
      </c>
      <c r="J787" s="697"/>
      <c r="K787" s="1473"/>
    </row>
    <row r="788" spans="1:11" ht="15">
      <c r="A788" s="690"/>
      <c r="B788" s="690"/>
      <c r="C788" s="1473"/>
      <c r="D788" s="1473"/>
      <c r="E788" s="1473"/>
      <c r="F788" s="1473"/>
      <c r="G788" s="1473"/>
      <c r="H788" s="694" t="s">
        <v>3934</v>
      </c>
      <c r="I788" s="695" t="s">
        <v>3939</v>
      </c>
      <c r="J788" s="697"/>
      <c r="K788" s="1473"/>
    </row>
    <row r="789" spans="1:11" ht="15">
      <c r="A789" s="690"/>
      <c r="B789" s="690"/>
      <c r="C789" s="1473"/>
      <c r="D789" s="1473"/>
      <c r="E789" s="1473"/>
      <c r="F789" s="1473"/>
      <c r="G789" s="1473"/>
      <c r="H789" s="694" t="s">
        <v>3934</v>
      </c>
      <c r="I789" s="695" t="s">
        <v>3940</v>
      </c>
      <c r="J789" s="697"/>
      <c r="K789" s="1473"/>
    </row>
    <row r="790" spans="1:11" ht="15">
      <c r="A790" s="690"/>
      <c r="B790" s="690"/>
      <c r="C790" s="1473"/>
      <c r="D790" s="1473"/>
      <c r="E790" s="1473"/>
      <c r="F790" s="1473"/>
      <c r="G790" s="1473"/>
      <c r="H790" s="694" t="s">
        <v>3934</v>
      </c>
      <c r="I790" s="695" t="s">
        <v>3941</v>
      </c>
      <c r="J790" s="697"/>
      <c r="K790" s="1473"/>
    </row>
    <row r="791" spans="1:11" ht="15">
      <c r="A791" s="690"/>
      <c r="B791" s="690"/>
      <c r="C791" s="1473"/>
      <c r="D791" s="1473"/>
      <c r="E791" s="1473"/>
      <c r="F791" s="1473"/>
      <c r="G791" s="1473"/>
      <c r="H791" s="694" t="s">
        <v>3934</v>
      </c>
      <c r="I791" s="695" t="s">
        <v>3942</v>
      </c>
      <c r="J791" s="697"/>
      <c r="K791" s="1473"/>
    </row>
    <row r="792" spans="1:11" ht="15">
      <c r="A792" s="690"/>
      <c r="B792" s="690"/>
      <c r="C792" s="1473"/>
      <c r="D792" s="1473"/>
      <c r="E792" s="1473"/>
      <c r="F792" s="1473"/>
      <c r="G792" s="1473"/>
      <c r="H792" s="694" t="s">
        <v>3943</v>
      </c>
      <c r="I792" s="695" t="s">
        <v>3944</v>
      </c>
      <c r="J792" s="697"/>
      <c r="K792" s="1473"/>
    </row>
    <row r="793" spans="1:11" ht="15">
      <c r="A793" s="690"/>
      <c r="B793" s="690"/>
      <c r="C793" s="1473"/>
      <c r="D793" s="1473"/>
      <c r="E793" s="1473"/>
      <c r="F793" s="1473"/>
      <c r="G793" s="1473"/>
      <c r="H793" s="694" t="s">
        <v>3943</v>
      </c>
      <c r="I793" s="695" t="s">
        <v>3945</v>
      </c>
      <c r="J793" s="697"/>
      <c r="K793" s="1473"/>
    </row>
    <row r="794" spans="1:11" ht="15">
      <c r="A794" s="690"/>
      <c r="B794" s="690"/>
      <c r="C794" s="1473"/>
      <c r="D794" s="1473"/>
      <c r="E794" s="1473"/>
      <c r="F794" s="1473"/>
      <c r="G794" s="1473"/>
      <c r="H794" s="694" t="s">
        <v>3946</v>
      </c>
      <c r="I794" s="695" t="s">
        <v>3947</v>
      </c>
      <c r="J794" s="697"/>
      <c r="K794" s="1473"/>
    </row>
    <row r="795" spans="1:11" ht="15">
      <c r="A795" s="690"/>
      <c r="B795" s="690"/>
      <c r="C795" s="1473"/>
      <c r="D795" s="1473"/>
      <c r="E795" s="1473"/>
      <c r="F795" s="1473"/>
      <c r="G795" s="1473"/>
      <c r="H795" s="694" t="s">
        <v>3948</v>
      </c>
      <c r="I795" s="695" t="s">
        <v>3949</v>
      </c>
      <c r="J795" s="697"/>
      <c r="K795" s="1473"/>
    </row>
    <row r="796" spans="1:11" ht="15">
      <c r="A796" s="690"/>
      <c r="B796" s="690"/>
      <c r="C796" s="1473"/>
      <c r="D796" s="1473"/>
      <c r="E796" s="1473"/>
      <c r="F796" s="1473"/>
      <c r="G796" s="1473"/>
      <c r="H796" s="694" t="s">
        <v>3950</v>
      </c>
      <c r="I796" s="695" t="s">
        <v>3951</v>
      </c>
      <c r="J796" s="697"/>
      <c r="K796" s="1473"/>
    </row>
    <row r="797" spans="1:11" ht="15">
      <c r="A797" s="690"/>
      <c r="B797" s="690"/>
      <c r="C797" s="1473"/>
      <c r="D797" s="1473"/>
      <c r="E797" s="1473"/>
      <c r="F797" s="1473"/>
      <c r="G797" s="1473"/>
      <c r="H797" s="701" t="s">
        <v>4717</v>
      </c>
      <c r="I797" s="702" t="s">
        <v>4718</v>
      </c>
      <c r="J797" s="697">
        <v>2023</v>
      </c>
      <c r="K797" s="1473"/>
    </row>
    <row r="798" spans="1:11" ht="15">
      <c r="A798" s="690"/>
      <c r="B798" s="690"/>
      <c r="C798" s="1473"/>
      <c r="D798" s="1473"/>
      <c r="E798" s="1473"/>
      <c r="F798" s="1473"/>
      <c r="G798" s="1473"/>
      <c r="H798" s="701" t="s">
        <v>3514</v>
      </c>
      <c r="I798" s="702" t="s">
        <v>4719</v>
      </c>
      <c r="J798" s="697">
        <v>2023</v>
      </c>
      <c r="K798" s="1473"/>
    </row>
    <row r="799" spans="1:11" ht="15">
      <c r="A799" s="690"/>
      <c r="B799" s="690"/>
      <c r="C799" s="1473"/>
      <c r="D799" s="1473"/>
      <c r="E799" s="1473"/>
      <c r="F799" s="1473"/>
      <c r="G799" s="1473"/>
      <c r="H799" s="701" t="s">
        <v>3514</v>
      </c>
      <c r="I799" s="702" t="s">
        <v>4720</v>
      </c>
      <c r="J799" s="697">
        <v>2023</v>
      </c>
      <c r="K799" s="1473"/>
    </row>
    <row r="800" spans="1:11" ht="15">
      <c r="A800" s="690"/>
      <c r="B800" s="690"/>
      <c r="C800" s="1473"/>
      <c r="D800" s="1473"/>
      <c r="E800" s="1473"/>
      <c r="F800" s="1473"/>
      <c r="G800" s="1473"/>
      <c r="H800" s="701" t="s">
        <v>3680</v>
      </c>
      <c r="I800" s="702" t="s">
        <v>4721</v>
      </c>
      <c r="J800" s="697">
        <v>2023</v>
      </c>
      <c r="K800" s="1473"/>
    </row>
    <row r="801" spans="1:11" ht="15">
      <c r="A801" s="690"/>
      <c r="B801" s="690"/>
      <c r="C801" s="1473"/>
      <c r="D801" s="1473"/>
      <c r="E801" s="1473"/>
      <c r="F801" s="1473"/>
      <c r="G801" s="1473"/>
      <c r="H801" s="701" t="s">
        <v>4722</v>
      </c>
      <c r="I801" s="702" t="s">
        <v>4723</v>
      </c>
      <c r="J801" s="697">
        <v>2023</v>
      </c>
      <c r="K801" s="1473"/>
    </row>
    <row r="802" spans="1:11" ht="15">
      <c r="A802" s="690"/>
      <c r="B802" s="690"/>
      <c r="C802" s="1473"/>
      <c r="D802" s="1473"/>
      <c r="E802" s="1473"/>
      <c r="F802" s="1473"/>
      <c r="G802" s="1473"/>
      <c r="H802" s="701" t="s">
        <v>4724</v>
      </c>
      <c r="I802" s="702" t="s">
        <v>4725</v>
      </c>
      <c r="J802" s="697">
        <v>2023</v>
      </c>
      <c r="K802" s="1473"/>
    </row>
    <row r="803" spans="1:11" ht="15">
      <c r="A803" s="690"/>
      <c r="B803" s="690"/>
      <c r="C803" s="1473"/>
      <c r="D803" s="1473"/>
      <c r="E803" s="1473"/>
      <c r="F803" s="1473"/>
      <c r="G803" s="1473"/>
      <c r="H803" s="701" t="s">
        <v>4726</v>
      </c>
      <c r="I803" s="702" t="s">
        <v>4727</v>
      </c>
      <c r="J803" s="697">
        <v>2023</v>
      </c>
      <c r="K803" s="1473"/>
    </row>
    <row r="804" spans="1:11" ht="15">
      <c r="A804" s="690"/>
      <c r="B804" s="690"/>
      <c r="C804" s="1473"/>
      <c r="D804" s="1473"/>
      <c r="E804" s="1473"/>
      <c r="F804" s="1473"/>
      <c r="G804" s="1473"/>
      <c r="H804" s="701" t="s">
        <v>4726</v>
      </c>
      <c r="I804" s="702" t="s">
        <v>4728</v>
      </c>
      <c r="J804" s="697">
        <v>2023</v>
      </c>
      <c r="K804" s="1473"/>
    </row>
    <row r="805" spans="1:11" ht="15">
      <c r="A805" s="690"/>
      <c r="B805" s="690"/>
      <c r="C805" s="1473"/>
      <c r="D805" s="1473"/>
      <c r="E805" s="1473"/>
      <c r="F805" s="1473"/>
      <c r="G805" s="1473"/>
      <c r="H805" s="701" t="s">
        <v>4729</v>
      </c>
      <c r="I805" s="702" t="s">
        <v>4730</v>
      </c>
      <c r="J805" s="697">
        <v>2023</v>
      </c>
      <c r="K805" s="1473"/>
    </row>
    <row r="806" spans="1:11" ht="15">
      <c r="A806" s="690"/>
      <c r="B806" s="690"/>
      <c r="C806" s="1473"/>
      <c r="D806" s="1473"/>
      <c r="E806" s="1473"/>
      <c r="F806" s="1473"/>
      <c r="G806" s="1473"/>
      <c r="H806" s="701" t="s">
        <v>4731</v>
      </c>
      <c r="I806" s="702" t="s">
        <v>4732</v>
      </c>
      <c r="J806" s="697">
        <v>2023</v>
      </c>
      <c r="K806" s="1473"/>
    </row>
    <row r="807" spans="1:11" ht="15">
      <c r="A807" s="690"/>
      <c r="B807" s="690"/>
      <c r="C807" s="1473"/>
      <c r="D807" s="1473"/>
      <c r="E807" s="1473"/>
      <c r="F807" s="1473"/>
      <c r="G807" s="1473"/>
      <c r="H807" s="701" t="s">
        <v>4733</v>
      </c>
      <c r="I807" s="702" t="s">
        <v>4734</v>
      </c>
      <c r="J807" s="697">
        <v>2023</v>
      </c>
      <c r="K807" s="1473"/>
    </row>
    <row r="808" spans="1:11" ht="15">
      <c r="A808" s="690"/>
      <c r="B808" s="690"/>
      <c r="C808" s="1473"/>
      <c r="D808" s="1473"/>
      <c r="E808" s="1473"/>
      <c r="F808" s="1473"/>
      <c r="G808" s="1473"/>
      <c r="H808" s="701" t="s">
        <v>4735</v>
      </c>
      <c r="I808" s="702" t="s">
        <v>4736</v>
      </c>
      <c r="J808" s="697">
        <v>2023</v>
      </c>
      <c r="K808" s="1473"/>
    </row>
    <row r="809" spans="1:11" ht="15">
      <c r="A809" s="690"/>
      <c r="B809" s="690"/>
      <c r="C809" s="1473"/>
      <c r="D809" s="1473"/>
      <c r="E809" s="1473"/>
      <c r="F809" s="1473"/>
      <c r="G809" s="1473"/>
      <c r="H809" s="703" t="s">
        <v>4737</v>
      </c>
      <c r="I809" s="704" t="s">
        <v>4738</v>
      </c>
      <c r="J809" s="705">
        <v>2024</v>
      </c>
      <c r="K809" s="1473"/>
    </row>
    <row r="810" spans="1:11" ht="15">
      <c r="A810" s="690"/>
      <c r="B810" s="690"/>
      <c r="C810" s="1473"/>
      <c r="D810" s="1473"/>
      <c r="E810" s="1473"/>
      <c r="F810" s="1473"/>
      <c r="G810" s="1473"/>
      <c r="H810" s="703" t="s">
        <v>4739</v>
      </c>
      <c r="I810" s="704" t="s">
        <v>4740</v>
      </c>
      <c r="J810" s="705">
        <v>2024</v>
      </c>
      <c r="K810" s="1473"/>
    </row>
    <row r="811" spans="1:11" ht="28.2" thickBot="1">
      <c r="A811" s="690"/>
      <c r="B811" s="690"/>
      <c r="C811" s="1474"/>
      <c r="D811" s="1474"/>
      <c r="E811" s="1474"/>
      <c r="F811" s="1474"/>
      <c r="G811" s="1474"/>
      <c r="H811" s="706" t="s">
        <v>4741</v>
      </c>
      <c r="I811" s="707" t="s">
        <v>4742</v>
      </c>
      <c r="J811" s="708">
        <v>2024</v>
      </c>
      <c r="K811" s="1474"/>
    </row>
    <row r="812" spans="1:11" ht="15">
      <c r="A812" s="690" t="s">
        <v>4001</v>
      </c>
      <c r="B812" s="690">
        <v>26</v>
      </c>
      <c r="C812" s="1529" t="s">
        <v>4206</v>
      </c>
      <c r="D812" s="1490" t="s">
        <v>3953</v>
      </c>
      <c r="E812" s="1490">
        <v>15</v>
      </c>
      <c r="F812" s="1490">
        <v>3.95</v>
      </c>
      <c r="G812" s="1475">
        <v>2.5</v>
      </c>
      <c r="H812" s="709" t="s">
        <v>4207</v>
      </c>
      <c r="I812" s="710" t="s">
        <v>4208</v>
      </c>
      <c r="J812" s="711">
        <v>2017</v>
      </c>
      <c r="K812" s="1479" t="s">
        <v>4209</v>
      </c>
    </row>
    <row r="813" spans="1:11" ht="15">
      <c r="A813" s="690"/>
      <c r="B813" s="690"/>
      <c r="C813" s="1530"/>
      <c r="D813" s="1522"/>
      <c r="E813" s="1522"/>
      <c r="F813" s="1522"/>
      <c r="G813" s="1476"/>
      <c r="H813" s="712" t="s">
        <v>4207</v>
      </c>
      <c r="I813" s="702" t="s">
        <v>4210</v>
      </c>
      <c r="J813" s="713">
        <v>2017</v>
      </c>
      <c r="K813" s="1480"/>
    </row>
    <row r="814" spans="1:11" ht="15">
      <c r="A814" s="690"/>
      <c r="B814" s="690"/>
      <c r="C814" s="1530"/>
      <c r="D814" s="1522"/>
      <c r="E814" s="1522"/>
      <c r="F814" s="1522"/>
      <c r="G814" s="1476"/>
      <c r="H814" s="712" t="s">
        <v>4207</v>
      </c>
      <c r="I814" s="702" t="s">
        <v>4211</v>
      </c>
      <c r="J814" s="713">
        <v>2017</v>
      </c>
      <c r="K814" s="1480"/>
    </row>
    <row r="815" spans="1:11" ht="15">
      <c r="A815" s="690"/>
      <c r="B815" s="690"/>
      <c r="C815" s="1530"/>
      <c r="D815" s="1522"/>
      <c r="E815" s="1522"/>
      <c r="F815" s="1522"/>
      <c r="G815" s="1476"/>
      <c r="H815" s="712" t="s">
        <v>4207</v>
      </c>
      <c r="I815" s="702" t="s">
        <v>4212</v>
      </c>
      <c r="J815" s="713">
        <v>2017</v>
      </c>
      <c r="K815" s="1480"/>
    </row>
    <row r="816" spans="1:11" ht="15">
      <c r="A816" s="690"/>
      <c r="B816" s="690"/>
      <c r="C816" s="1530"/>
      <c r="D816" s="1522"/>
      <c r="E816" s="1522"/>
      <c r="F816" s="1522"/>
      <c r="G816" s="1476"/>
      <c r="H816" s="712" t="s">
        <v>4213</v>
      </c>
      <c r="I816" s="702" t="s">
        <v>4214</v>
      </c>
      <c r="J816" s="713">
        <v>2017</v>
      </c>
      <c r="K816" s="1480"/>
    </row>
    <row r="817" spans="1:11" ht="15">
      <c r="A817" s="690"/>
      <c r="B817" s="690"/>
      <c r="C817" s="1530"/>
      <c r="D817" s="1522"/>
      <c r="E817" s="1522"/>
      <c r="F817" s="1522"/>
      <c r="G817" s="1476"/>
      <c r="H817" s="712" t="s">
        <v>4213</v>
      </c>
      <c r="I817" s="702" t="s">
        <v>4215</v>
      </c>
      <c r="J817" s="713">
        <v>2017</v>
      </c>
      <c r="K817" s="1480"/>
    </row>
    <row r="818" spans="1:11" ht="15">
      <c r="A818" s="690"/>
      <c r="B818" s="690"/>
      <c r="C818" s="1530"/>
      <c r="D818" s="1522"/>
      <c r="E818" s="1522"/>
      <c r="F818" s="1522"/>
      <c r="G818" s="1476"/>
      <c r="H818" s="712" t="s">
        <v>4213</v>
      </c>
      <c r="I818" s="702" t="s">
        <v>4216</v>
      </c>
      <c r="J818" s="713">
        <v>2017</v>
      </c>
      <c r="K818" s="1480"/>
    </row>
    <row r="819" spans="1:11" ht="15">
      <c r="A819" s="690"/>
      <c r="B819" s="690"/>
      <c r="C819" s="1530"/>
      <c r="D819" s="1522"/>
      <c r="E819" s="1522"/>
      <c r="F819" s="1522"/>
      <c r="G819" s="1476"/>
      <c r="H819" s="712" t="s">
        <v>4213</v>
      </c>
      <c r="I819" s="702" t="s">
        <v>4217</v>
      </c>
      <c r="J819" s="713">
        <v>2017</v>
      </c>
      <c r="K819" s="1480"/>
    </row>
    <row r="820" spans="1:11" ht="15">
      <c r="A820" s="690"/>
      <c r="B820" s="690"/>
      <c r="C820" s="1530"/>
      <c r="D820" s="1522"/>
      <c r="E820" s="1522"/>
      <c r="F820" s="1522"/>
      <c r="G820" s="1476"/>
      <c r="H820" s="712" t="s">
        <v>4218</v>
      </c>
      <c r="I820" s="702" t="s">
        <v>4219</v>
      </c>
      <c r="J820" s="713">
        <v>2017</v>
      </c>
      <c r="K820" s="1480"/>
    </row>
    <row r="821" spans="1:11" ht="15">
      <c r="A821" s="690"/>
      <c r="B821" s="690"/>
      <c r="C821" s="1530"/>
      <c r="D821" s="1522"/>
      <c r="E821" s="1522"/>
      <c r="F821" s="1522"/>
      <c r="G821" s="1476"/>
      <c r="H821" s="712" t="s">
        <v>4220</v>
      </c>
      <c r="I821" s="702" t="s">
        <v>4221</v>
      </c>
      <c r="J821" s="713">
        <v>2017</v>
      </c>
      <c r="K821" s="1480"/>
    </row>
    <row r="822" spans="1:11" ht="15">
      <c r="A822" s="690"/>
      <c r="B822" s="690"/>
      <c r="C822" s="1530"/>
      <c r="D822" s="1522"/>
      <c r="E822" s="1522"/>
      <c r="F822" s="1522"/>
      <c r="G822" s="1476"/>
      <c r="H822" s="712" t="s">
        <v>4222</v>
      </c>
      <c r="I822" s="702" t="s">
        <v>4223</v>
      </c>
      <c r="J822" s="713">
        <v>2017</v>
      </c>
      <c r="K822" s="1480"/>
    </row>
    <row r="823" spans="1:11" ht="15">
      <c r="A823" s="690"/>
      <c r="B823" s="690"/>
      <c r="C823" s="1530"/>
      <c r="D823" s="1522"/>
      <c r="E823" s="1522"/>
      <c r="F823" s="1522"/>
      <c r="G823" s="1476"/>
      <c r="H823" s="712" t="s">
        <v>4224</v>
      </c>
      <c r="I823" s="702" t="s">
        <v>4225</v>
      </c>
      <c r="J823" s="713">
        <v>2020</v>
      </c>
      <c r="K823" s="1480"/>
    </row>
    <row r="824" spans="1:11" ht="15">
      <c r="A824" s="690"/>
      <c r="B824" s="690"/>
      <c r="C824" s="1530"/>
      <c r="D824" s="1522"/>
      <c r="E824" s="1522"/>
      <c r="F824" s="1522"/>
      <c r="G824" s="1476"/>
      <c r="H824" s="712" t="s">
        <v>3680</v>
      </c>
      <c r="I824" s="702" t="s">
        <v>4226</v>
      </c>
      <c r="J824" s="713">
        <v>2020</v>
      </c>
      <c r="K824" s="1480"/>
    </row>
    <row r="825" spans="1:11" ht="15">
      <c r="A825" s="690"/>
      <c r="B825" s="690"/>
      <c r="C825" s="1530"/>
      <c r="D825" s="1522"/>
      <c r="E825" s="1522"/>
      <c r="F825" s="1522"/>
      <c r="G825" s="1476"/>
      <c r="H825" s="712" t="s">
        <v>4227</v>
      </c>
      <c r="I825" s="702" t="s">
        <v>4228</v>
      </c>
      <c r="J825" s="713">
        <v>2020</v>
      </c>
      <c r="K825" s="1480"/>
    </row>
    <row r="826" spans="1:11" ht="15">
      <c r="A826" s="690"/>
      <c r="B826" s="690"/>
      <c r="C826" s="1530"/>
      <c r="D826" s="1522"/>
      <c r="E826" s="1522"/>
      <c r="F826" s="1522"/>
      <c r="G826" s="1476"/>
      <c r="H826" s="712" t="s">
        <v>4229</v>
      </c>
      <c r="I826" s="702" t="s">
        <v>4230</v>
      </c>
      <c r="J826" s="713">
        <v>2020</v>
      </c>
      <c r="K826" s="1480"/>
    </row>
    <row r="827" spans="1:11" ht="15">
      <c r="A827" s="690"/>
      <c r="B827" s="690"/>
      <c r="C827" s="1530"/>
      <c r="D827" s="1522"/>
      <c r="E827" s="1522"/>
      <c r="F827" s="1522"/>
      <c r="G827" s="1476"/>
      <c r="H827" s="712" t="s">
        <v>4231</v>
      </c>
      <c r="I827" s="702" t="s">
        <v>4232</v>
      </c>
      <c r="J827" s="713">
        <v>2020</v>
      </c>
      <c r="K827" s="1480"/>
    </row>
    <row r="828" spans="1:11" ht="15">
      <c r="A828" s="690"/>
      <c r="B828" s="690"/>
      <c r="C828" s="1530"/>
      <c r="D828" s="1522"/>
      <c r="E828" s="1522"/>
      <c r="F828" s="1522"/>
      <c r="G828" s="1476"/>
      <c r="H828" s="714" t="s">
        <v>4233</v>
      </c>
      <c r="I828" s="715" t="s">
        <v>4234</v>
      </c>
      <c r="J828" s="716">
        <v>2021</v>
      </c>
      <c r="K828" s="1480"/>
    </row>
    <row r="829" spans="1:11" ht="15">
      <c r="A829" s="690"/>
      <c r="B829" s="690"/>
      <c r="C829" s="1530"/>
      <c r="D829" s="1522"/>
      <c r="E829" s="1522"/>
      <c r="F829" s="1522"/>
      <c r="G829" s="1476"/>
      <c r="H829" s="714" t="s">
        <v>4235</v>
      </c>
      <c r="I829" s="715" t="s">
        <v>4236</v>
      </c>
      <c r="J829" s="716">
        <v>2021</v>
      </c>
      <c r="K829" s="1480"/>
    </row>
    <row r="830" spans="1:11" ht="15">
      <c r="A830" s="690"/>
      <c r="B830" s="690"/>
      <c r="C830" s="1530"/>
      <c r="D830" s="1522"/>
      <c r="E830" s="1522"/>
      <c r="F830" s="1522"/>
      <c r="G830" s="1476"/>
      <c r="H830" s="714" t="s">
        <v>4237</v>
      </c>
      <c r="I830" s="715" t="s">
        <v>4238</v>
      </c>
      <c r="J830" s="716">
        <v>2021</v>
      </c>
      <c r="K830" s="1480"/>
    </row>
    <row r="831" spans="1:11" ht="15">
      <c r="A831" s="690"/>
      <c r="B831" s="690"/>
      <c r="C831" s="1530"/>
      <c r="D831" s="1522"/>
      <c r="E831" s="1522"/>
      <c r="F831" s="1522"/>
      <c r="G831" s="1476"/>
      <c r="H831" s="714" t="s">
        <v>4239</v>
      </c>
      <c r="I831" s="715" t="s">
        <v>4240</v>
      </c>
      <c r="J831" s="716">
        <v>2021</v>
      </c>
      <c r="K831" s="1480"/>
    </row>
    <row r="832" spans="1:11" ht="15">
      <c r="A832" s="690"/>
      <c r="B832" s="690"/>
      <c r="C832" s="1530"/>
      <c r="D832" s="1522"/>
      <c r="E832" s="1522"/>
      <c r="F832" s="1522"/>
      <c r="G832" s="1476"/>
      <c r="H832" s="714" t="s">
        <v>4235</v>
      </c>
      <c r="I832" s="715" t="s">
        <v>4236</v>
      </c>
      <c r="J832" s="716">
        <v>2021</v>
      </c>
      <c r="K832" s="1480"/>
    </row>
    <row r="833" spans="1:11" ht="15">
      <c r="A833" s="690"/>
      <c r="B833" s="690"/>
      <c r="C833" s="1530"/>
      <c r="D833" s="1522"/>
      <c r="E833" s="1522"/>
      <c r="F833" s="1522"/>
      <c r="G833" s="1476"/>
      <c r="H833" s="701" t="s">
        <v>4496</v>
      </c>
      <c r="I833" s="702" t="s">
        <v>4497</v>
      </c>
      <c r="J833" s="716">
        <v>2022</v>
      </c>
      <c r="K833" s="1480"/>
    </row>
    <row r="834" spans="1:11" ht="15">
      <c r="A834" s="690"/>
      <c r="B834" s="690"/>
      <c r="C834" s="1530"/>
      <c r="D834" s="1522"/>
      <c r="E834" s="1522"/>
      <c r="F834" s="1522"/>
      <c r="G834" s="1476"/>
      <c r="H834" s="701" t="s">
        <v>4498</v>
      </c>
      <c r="I834" s="702" t="s">
        <v>4499</v>
      </c>
      <c r="J834" s="716">
        <v>2022</v>
      </c>
      <c r="K834" s="1480"/>
    </row>
    <row r="835" spans="1:11" ht="15">
      <c r="A835" s="690"/>
      <c r="B835" s="690"/>
      <c r="C835" s="1530"/>
      <c r="D835" s="1522"/>
      <c r="E835" s="1522"/>
      <c r="F835" s="1522"/>
      <c r="G835" s="1476"/>
      <c r="H835" s="701" t="s">
        <v>4500</v>
      </c>
      <c r="I835" s="702" t="s">
        <v>4501</v>
      </c>
      <c r="J835" s="717">
        <v>2022</v>
      </c>
      <c r="K835" s="1480"/>
    </row>
    <row r="836" spans="1:11" ht="15">
      <c r="A836" s="690"/>
      <c r="B836" s="690"/>
      <c r="C836" s="1530"/>
      <c r="D836" s="1522"/>
      <c r="E836" s="1522"/>
      <c r="F836" s="1522"/>
      <c r="G836" s="1476"/>
      <c r="H836" s="701" t="s">
        <v>4502</v>
      </c>
      <c r="I836" s="702" t="s">
        <v>4503</v>
      </c>
      <c r="J836" s="717">
        <v>2022</v>
      </c>
      <c r="K836" s="1480"/>
    </row>
    <row r="837" spans="1:11" ht="15">
      <c r="A837" s="690"/>
      <c r="B837" s="690"/>
      <c r="C837" s="1530"/>
      <c r="D837" s="1522"/>
      <c r="E837" s="1522"/>
      <c r="F837" s="1522"/>
      <c r="G837" s="1476"/>
      <c r="H837" s="718" t="s">
        <v>4743</v>
      </c>
      <c r="I837" s="719" t="s">
        <v>4744</v>
      </c>
      <c r="J837" s="720">
        <v>2023</v>
      </c>
      <c r="K837" s="1480"/>
    </row>
    <row r="838" spans="1:11" ht="15">
      <c r="A838" s="690"/>
      <c r="B838" s="690"/>
      <c r="C838" s="1531"/>
      <c r="D838" s="1533"/>
      <c r="E838" s="1533"/>
      <c r="F838" s="1533"/>
      <c r="G838" s="1477"/>
      <c r="H838" s="701" t="s">
        <v>4745</v>
      </c>
      <c r="I838" s="702" t="s">
        <v>4746</v>
      </c>
      <c r="J838" s="717">
        <v>2023</v>
      </c>
      <c r="K838" s="1480"/>
    </row>
    <row r="839" spans="1:11" ht="15.6" thickBot="1">
      <c r="A839" s="690"/>
      <c r="B839" s="690"/>
      <c r="C839" s="1532"/>
      <c r="D839" s="1523"/>
      <c r="E839" s="1523"/>
      <c r="F839" s="1523"/>
      <c r="G839" s="1478"/>
      <c r="H839" s="706" t="s">
        <v>4747</v>
      </c>
      <c r="I839" s="721" t="s">
        <v>4748</v>
      </c>
      <c r="J839" s="708">
        <v>2024</v>
      </c>
      <c r="K839" s="1481"/>
    </row>
    <row r="840" spans="1:11" ht="15">
      <c r="A840" s="690" t="s">
        <v>4001</v>
      </c>
      <c r="B840" s="690">
        <v>27</v>
      </c>
      <c r="C840" s="1472" t="s">
        <v>4241</v>
      </c>
      <c r="D840" s="1469" t="s">
        <v>3954</v>
      </c>
      <c r="E840" s="1469">
        <v>15</v>
      </c>
      <c r="F840" s="1469">
        <v>6.35</v>
      </c>
      <c r="G840" s="1482">
        <v>4</v>
      </c>
      <c r="H840" s="722" t="s">
        <v>4334</v>
      </c>
      <c r="I840" s="723" t="s">
        <v>4749</v>
      </c>
      <c r="J840" s="724">
        <v>2021</v>
      </c>
      <c r="K840" s="1479" t="s">
        <v>4242</v>
      </c>
    </row>
    <row r="841" spans="1:11" ht="15">
      <c r="A841" s="690"/>
      <c r="B841" s="690"/>
      <c r="C841" s="1496"/>
      <c r="D841" s="1504"/>
      <c r="E841" s="1504"/>
      <c r="F841" s="1504"/>
      <c r="G841" s="1483"/>
      <c r="H841" s="725" t="s">
        <v>4335</v>
      </c>
      <c r="I841" s="726" t="s">
        <v>4750</v>
      </c>
      <c r="J841" s="713">
        <v>2021</v>
      </c>
      <c r="K841" s="1480"/>
    </row>
    <row r="842" spans="1:11" ht="15">
      <c r="A842" s="690"/>
      <c r="B842" s="690"/>
      <c r="C842" s="1496"/>
      <c r="D842" s="1504"/>
      <c r="E842" s="1504"/>
      <c r="F842" s="1504"/>
      <c r="G842" s="1483"/>
      <c r="H842" s="725" t="s">
        <v>4336</v>
      </c>
      <c r="I842" s="726" t="s">
        <v>4751</v>
      </c>
      <c r="J842" s="713">
        <v>2021</v>
      </c>
      <c r="K842" s="1480"/>
    </row>
    <row r="843" spans="1:11" ht="15">
      <c r="A843" s="690"/>
      <c r="B843" s="690"/>
      <c r="C843" s="1496"/>
      <c r="D843" s="1504"/>
      <c r="E843" s="1504"/>
      <c r="F843" s="1504"/>
      <c r="G843" s="1483"/>
      <c r="H843" s="725" t="s">
        <v>4337</v>
      </c>
      <c r="I843" s="726" t="s">
        <v>4752</v>
      </c>
      <c r="J843" s="713">
        <v>2021</v>
      </c>
      <c r="K843" s="1480"/>
    </row>
    <row r="844" spans="1:11" ht="15">
      <c r="A844" s="690"/>
      <c r="B844" s="690"/>
      <c r="C844" s="1496"/>
      <c r="D844" s="1504"/>
      <c r="E844" s="1504"/>
      <c r="F844" s="1504"/>
      <c r="G844" s="1483"/>
      <c r="H844" s="725" t="s">
        <v>4338</v>
      </c>
      <c r="I844" s="726" t="s">
        <v>4753</v>
      </c>
      <c r="J844" s="713">
        <v>2021</v>
      </c>
      <c r="K844" s="1480"/>
    </row>
    <row r="845" spans="1:11" ht="15">
      <c r="A845" s="690"/>
      <c r="B845" s="690"/>
      <c r="C845" s="1496"/>
      <c r="D845" s="1504"/>
      <c r="E845" s="1504"/>
      <c r="F845" s="1504"/>
      <c r="G845" s="1483"/>
      <c r="H845" s="725" t="s">
        <v>4339</v>
      </c>
      <c r="I845" s="726">
        <v>501076</v>
      </c>
      <c r="J845" s="713">
        <v>2021</v>
      </c>
      <c r="K845" s="1480"/>
    </row>
    <row r="846" spans="1:11" ht="15">
      <c r="A846" s="690"/>
      <c r="B846" s="690"/>
      <c r="C846" s="1496"/>
      <c r="D846" s="1504"/>
      <c r="E846" s="1504"/>
      <c r="F846" s="1504"/>
      <c r="G846" s="1483"/>
      <c r="H846" s="725" t="s">
        <v>4340</v>
      </c>
      <c r="I846" s="726">
        <v>501078</v>
      </c>
      <c r="J846" s="713">
        <v>2021</v>
      </c>
      <c r="K846" s="1480"/>
    </row>
    <row r="847" spans="1:11" ht="15">
      <c r="A847" s="690"/>
      <c r="B847" s="690"/>
      <c r="C847" s="1496"/>
      <c r="D847" s="1504"/>
      <c r="E847" s="1504"/>
      <c r="F847" s="1504"/>
      <c r="G847" s="1483"/>
      <c r="H847" s="725" t="s">
        <v>4341</v>
      </c>
      <c r="I847" s="726">
        <v>501080</v>
      </c>
      <c r="J847" s="713">
        <v>2021</v>
      </c>
      <c r="K847" s="1480"/>
    </row>
    <row r="848" spans="1:11" ht="15">
      <c r="A848" s="690"/>
      <c r="B848" s="690"/>
      <c r="C848" s="1496"/>
      <c r="D848" s="1504"/>
      <c r="E848" s="1504"/>
      <c r="F848" s="1504"/>
      <c r="G848" s="1483"/>
      <c r="H848" s="712" t="s">
        <v>4239</v>
      </c>
      <c r="I848" s="725">
        <v>501085</v>
      </c>
      <c r="J848" s="713">
        <v>2021</v>
      </c>
      <c r="K848" s="1480"/>
    </row>
    <row r="849" spans="1:11" ht="15">
      <c r="A849" s="690"/>
      <c r="B849" s="690"/>
      <c r="C849" s="1496"/>
      <c r="D849" s="1504"/>
      <c r="E849" s="1504"/>
      <c r="F849" s="1504"/>
      <c r="G849" s="1483"/>
      <c r="H849" s="725" t="s">
        <v>4411</v>
      </c>
      <c r="I849" s="726" t="s">
        <v>4331</v>
      </c>
      <c r="J849" s="713">
        <v>2021</v>
      </c>
      <c r="K849" s="1480"/>
    </row>
    <row r="850" spans="1:11" ht="15">
      <c r="A850" s="690"/>
      <c r="B850" s="690"/>
      <c r="C850" s="1496"/>
      <c r="D850" s="1504"/>
      <c r="E850" s="1504"/>
      <c r="F850" s="1504"/>
      <c r="G850" s="1483"/>
      <c r="H850" s="725" t="s">
        <v>4412</v>
      </c>
      <c r="I850" s="726" t="s">
        <v>4332</v>
      </c>
      <c r="J850" s="713">
        <v>2021</v>
      </c>
      <c r="K850" s="1480"/>
    </row>
    <row r="851" spans="1:11" ht="15">
      <c r="A851" s="690"/>
      <c r="B851" s="690"/>
      <c r="C851" s="1496"/>
      <c r="D851" s="1504"/>
      <c r="E851" s="1504"/>
      <c r="F851" s="1504"/>
      <c r="G851" s="1483"/>
      <c r="H851" s="725" t="s">
        <v>4413</v>
      </c>
      <c r="I851" s="726" t="s">
        <v>4333</v>
      </c>
      <c r="J851" s="713">
        <v>2021</v>
      </c>
      <c r="K851" s="1480"/>
    </row>
    <row r="852" spans="1:11" ht="15">
      <c r="A852" s="690"/>
      <c r="B852" s="690"/>
      <c r="C852" s="1496"/>
      <c r="D852" s="1504"/>
      <c r="E852" s="1504"/>
      <c r="F852" s="1504"/>
      <c r="G852" s="1483"/>
      <c r="H852" s="701" t="s">
        <v>4504</v>
      </c>
      <c r="I852" s="725">
        <v>501150</v>
      </c>
      <c r="J852" s="713">
        <v>2022</v>
      </c>
      <c r="K852" s="1480"/>
    </row>
    <row r="853" spans="1:11" ht="15">
      <c r="A853" s="690"/>
      <c r="B853" s="690"/>
      <c r="C853" s="1496"/>
      <c r="D853" s="1504"/>
      <c r="E853" s="1504"/>
      <c r="F853" s="1504"/>
      <c r="G853" s="1483"/>
      <c r="H853" s="701" t="s">
        <v>4505</v>
      </c>
      <c r="I853" s="702" t="s">
        <v>4506</v>
      </c>
      <c r="J853" s="717">
        <v>2022</v>
      </c>
      <c r="K853" s="1480"/>
    </row>
    <row r="854" spans="1:11" ht="15">
      <c r="A854" s="690"/>
      <c r="B854" s="690"/>
      <c r="C854" s="1496"/>
      <c r="D854" s="1504"/>
      <c r="E854" s="1504"/>
      <c r="F854" s="1504"/>
      <c r="G854" s="1483"/>
      <c r="H854" s="701" t="s">
        <v>4754</v>
      </c>
      <c r="I854" s="702" t="s">
        <v>4755</v>
      </c>
      <c r="J854" s="717">
        <v>2023</v>
      </c>
      <c r="K854" s="1480"/>
    </row>
    <row r="855" spans="1:11" ht="15">
      <c r="A855" s="690"/>
      <c r="B855" s="690"/>
      <c r="C855" s="1496"/>
      <c r="D855" s="1504"/>
      <c r="E855" s="1504"/>
      <c r="F855" s="1504"/>
      <c r="G855" s="1483"/>
      <c r="H855" s="701" t="s">
        <v>3680</v>
      </c>
      <c r="I855" s="702" t="s">
        <v>4756</v>
      </c>
      <c r="J855" s="717">
        <v>2023</v>
      </c>
      <c r="K855" s="1480"/>
    </row>
    <row r="856" spans="1:11" ht="15">
      <c r="A856" s="690"/>
      <c r="B856" s="690"/>
      <c r="C856" s="1496"/>
      <c r="D856" s="1528"/>
      <c r="E856" s="1528"/>
      <c r="F856" s="1528"/>
      <c r="G856" s="1484"/>
      <c r="H856" s="701" t="s">
        <v>3680</v>
      </c>
      <c r="I856" s="702" t="s">
        <v>4757</v>
      </c>
      <c r="J856" s="717">
        <v>2023</v>
      </c>
      <c r="K856" s="1480"/>
    </row>
    <row r="857" spans="1:11" ht="15">
      <c r="A857" s="690"/>
      <c r="B857" s="690"/>
      <c r="C857" s="1496"/>
      <c r="D857" s="1528"/>
      <c r="E857" s="1528"/>
      <c r="F857" s="1528"/>
      <c r="G857" s="1484"/>
      <c r="H857" s="703" t="s">
        <v>4758</v>
      </c>
      <c r="I857" s="704" t="s">
        <v>4759</v>
      </c>
      <c r="J857" s="705">
        <v>2024</v>
      </c>
      <c r="K857" s="1480"/>
    </row>
    <row r="858" spans="1:11" ht="15">
      <c r="A858" s="690"/>
      <c r="B858" s="690"/>
      <c r="C858" s="1496"/>
      <c r="D858" s="1528"/>
      <c r="E858" s="1528"/>
      <c r="F858" s="1528"/>
      <c r="G858" s="1484"/>
      <c r="H858" s="703" t="s">
        <v>4760</v>
      </c>
      <c r="I858" s="704" t="s">
        <v>4761</v>
      </c>
      <c r="J858" s="705">
        <v>2024</v>
      </c>
      <c r="K858" s="1480"/>
    </row>
    <row r="859" spans="1:11" ht="15.6" thickBot="1">
      <c r="A859" s="690"/>
      <c r="B859" s="690"/>
      <c r="C859" s="1503"/>
      <c r="D859" s="1505"/>
      <c r="E859" s="1505"/>
      <c r="F859" s="1505"/>
      <c r="G859" s="1485"/>
      <c r="H859" s="703" t="s">
        <v>4762</v>
      </c>
      <c r="I859" s="727" t="s">
        <v>4763</v>
      </c>
      <c r="J859" s="705">
        <v>2024</v>
      </c>
      <c r="K859" s="1481"/>
    </row>
    <row r="860" spans="1:11" ht="30">
      <c r="A860" s="690" t="s">
        <v>4001</v>
      </c>
      <c r="B860" s="690">
        <v>28</v>
      </c>
      <c r="C860" s="1490" t="s">
        <v>3952</v>
      </c>
      <c r="D860" s="1469" t="s">
        <v>3955</v>
      </c>
      <c r="E860" s="1469">
        <v>15</v>
      </c>
      <c r="F860" s="1469">
        <v>7.03</v>
      </c>
      <c r="G860" s="1482">
        <v>4</v>
      </c>
      <c r="H860" s="728" t="s">
        <v>4342</v>
      </c>
      <c r="I860" s="729" t="s">
        <v>4243</v>
      </c>
      <c r="J860" s="730">
        <v>2017</v>
      </c>
      <c r="K860" s="1486" t="s">
        <v>4244</v>
      </c>
    </row>
    <row r="861" spans="1:11" ht="30">
      <c r="A861" s="690"/>
      <c r="B861" s="690"/>
      <c r="C861" s="1522"/>
      <c r="D861" s="1504"/>
      <c r="E861" s="1504"/>
      <c r="F861" s="1504"/>
      <c r="G861" s="1483"/>
      <c r="H861" s="725" t="s">
        <v>4343</v>
      </c>
      <c r="I861" s="726" t="s">
        <v>4245</v>
      </c>
      <c r="J861" s="713">
        <v>2017</v>
      </c>
      <c r="K861" s="1487"/>
    </row>
    <row r="862" spans="1:11" ht="15">
      <c r="A862" s="690"/>
      <c r="B862" s="690"/>
      <c r="C862" s="1522"/>
      <c r="D862" s="1504"/>
      <c r="E862" s="1504"/>
      <c r="F862" s="1504"/>
      <c r="G862" s="1483"/>
      <c r="H862" s="725" t="s">
        <v>4344</v>
      </c>
      <c r="I862" s="726" t="s">
        <v>4246</v>
      </c>
      <c r="J862" s="713">
        <v>2017</v>
      </c>
      <c r="K862" s="1487"/>
    </row>
    <row r="863" spans="1:11" ht="30">
      <c r="A863" s="690"/>
      <c r="B863" s="690"/>
      <c r="C863" s="1522"/>
      <c r="D863" s="1504"/>
      <c r="E863" s="1504"/>
      <c r="F863" s="1504"/>
      <c r="G863" s="1483"/>
      <c r="H863" s="725" t="s">
        <v>4345</v>
      </c>
      <c r="I863" s="725" t="s">
        <v>4247</v>
      </c>
      <c r="J863" s="713">
        <v>2017</v>
      </c>
      <c r="K863" s="1487"/>
    </row>
    <row r="864" spans="1:11" ht="15">
      <c r="A864" s="690"/>
      <c r="B864" s="690"/>
      <c r="C864" s="1522"/>
      <c r="D864" s="1504"/>
      <c r="E864" s="1504"/>
      <c r="F864" s="1504"/>
      <c r="G864" s="1483"/>
      <c r="H864" s="725" t="s">
        <v>4346</v>
      </c>
      <c r="I864" s="726" t="s">
        <v>4248</v>
      </c>
      <c r="J864" s="713">
        <v>2017</v>
      </c>
      <c r="K864" s="1487"/>
    </row>
    <row r="865" spans="1:11" ht="15">
      <c r="A865" s="690"/>
      <c r="B865" s="690"/>
      <c r="C865" s="1522"/>
      <c r="D865" s="1504"/>
      <c r="E865" s="1504"/>
      <c r="F865" s="1504"/>
      <c r="G865" s="1483"/>
      <c r="H865" s="725" t="s">
        <v>4347</v>
      </c>
      <c r="I865" s="726" t="s">
        <v>4249</v>
      </c>
      <c r="J865" s="713">
        <v>2017</v>
      </c>
      <c r="K865" s="1487"/>
    </row>
    <row r="866" spans="1:11" ht="15">
      <c r="A866" s="690"/>
      <c r="B866" s="690"/>
      <c r="C866" s="1522"/>
      <c r="D866" s="1504"/>
      <c r="E866" s="1504"/>
      <c r="F866" s="1504"/>
      <c r="G866" s="1483"/>
      <c r="H866" s="725" t="s">
        <v>4348</v>
      </c>
      <c r="I866" s="726" t="s">
        <v>4250</v>
      </c>
      <c r="J866" s="713">
        <v>2017</v>
      </c>
      <c r="K866" s="1487"/>
    </row>
    <row r="867" spans="1:11" ht="15">
      <c r="A867" s="690"/>
      <c r="B867" s="690"/>
      <c r="C867" s="1522"/>
      <c r="D867" s="1504"/>
      <c r="E867" s="1504"/>
      <c r="F867" s="1504"/>
      <c r="G867" s="1483"/>
      <c r="H867" s="725" t="s">
        <v>4349</v>
      </c>
      <c r="I867" s="725" t="s">
        <v>4251</v>
      </c>
      <c r="J867" s="713">
        <v>2017</v>
      </c>
      <c r="K867" s="1487"/>
    </row>
    <row r="868" spans="1:11" ht="15">
      <c r="A868" s="690"/>
      <c r="B868" s="690"/>
      <c r="C868" s="1522"/>
      <c r="D868" s="1504"/>
      <c r="E868" s="1504"/>
      <c r="F868" s="1504"/>
      <c r="G868" s="1483"/>
      <c r="H868" s="725" t="s">
        <v>4350</v>
      </c>
      <c r="I868" s="726" t="s">
        <v>4252</v>
      </c>
      <c r="J868" s="713">
        <v>2017</v>
      </c>
      <c r="K868" s="1487"/>
    </row>
    <row r="869" spans="1:11" ht="15">
      <c r="A869" s="690"/>
      <c r="B869" s="690"/>
      <c r="C869" s="1522"/>
      <c r="D869" s="1504"/>
      <c r="E869" s="1504"/>
      <c r="F869" s="1504"/>
      <c r="G869" s="1483"/>
      <c r="H869" s="725" t="s">
        <v>4351</v>
      </c>
      <c r="I869" s="726" t="s">
        <v>4253</v>
      </c>
      <c r="J869" s="713">
        <v>2017</v>
      </c>
      <c r="K869" s="1487"/>
    </row>
    <row r="870" spans="1:11" ht="15">
      <c r="A870" s="690"/>
      <c r="B870" s="690"/>
      <c r="C870" s="1522"/>
      <c r="D870" s="1504"/>
      <c r="E870" s="1504"/>
      <c r="F870" s="1504"/>
      <c r="G870" s="1483"/>
      <c r="H870" s="725" t="s">
        <v>4352</v>
      </c>
      <c r="I870" s="726" t="s">
        <v>4254</v>
      </c>
      <c r="J870" s="713">
        <v>2017</v>
      </c>
      <c r="K870" s="1487"/>
    </row>
    <row r="871" spans="1:11" ht="15">
      <c r="A871" s="690"/>
      <c r="B871" s="690"/>
      <c r="C871" s="1522"/>
      <c r="D871" s="1504"/>
      <c r="E871" s="1504"/>
      <c r="F871" s="1504"/>
      <c r="G871" s="1483"/>
      <c r="H871" s="725" t="s">
        <v>4353</v>
      </c>
      <c r="I871" s="725" t="s">
        <v>4255</v>
      </c>
      <c r="J871" s="713">
        <v>2017</v>
      </c>
      <c r="K871" s="1487"/>
    </row>
    <row r="872" spans="1:11" ht="15">
      <c r="A872" s="690"/>
      <c r="B872" s="690"/>
      <c r="C872" s="1522"/>
      <c r="D872" s="1504"/>
      <c r="E872" s="1504"/>
      <c r="F872" s="1504"/>
      <c r="G872" s="1483"/>
      <c r="H872" s="725" t="s">
        <v>4354</v>
      </c>
      <c r="I872" s="726" t="s">
        <v>4256</v>
      </c>
      <c r="J872" s="713">
        <v>2017</v>
      </c>
      <c r="K872" s="1487"/>
    </row>
    <row r="873" spans="1:11" ht="15">
      <c r="A873" s="690"/>
      <c r="B873" s="690"/>
      <c r="C873" s="1522"/>
      <c r="D873" s="1504"/>
      <c r="E873" s="1504"/>
      <c r="F873" s="1504"/>
      <c r="G873" s="1483"/>
      <c r="H873" s="725" t="s">
        <v>4355</v>
      </c>
      <c r="I873" s="726" t="s">
        <v>4257</v>
      </c>
      <c r="J873" s="713">
        <v>2017</v>
      </c>
      <c r="K873" s="1487"/>
    </row>
    <row r="874" spans="1:11" ht="15">
      <c r="A874" s="690"/>
      <c r="B874" s="690"/>
      <c r="C874" s="1522"/>
      <c r="D874" s="1504"/>
      <c r="E874" s="1504"/>
      <c r="F874" s="1504"/>
      <c r="G874" s="1483"/>
      <c r="H874" s="725" t="s">
        <v>4356</v>
      </c>
      <c r="I874" s="726" t="s">
        <v>4258</v>
      </c>
      <c r="J874" s="713">
        <v>2017</v>
      </c>
      <c r="K874" s="1487"/>
    </row>
    <row r="875" spans="1:11" ht="15">
      <c r="A875" s="690"/>
      <c r="B875" s="690"/>
      <c r="C875" s="1522"/>
      <c r="D875" s="1504"/>
      <c r="E875" s="1504"/>
      <c r="F875" s="1504"/>
      <c r="G875" s="1483"/>
      <c r="H875" s="725" t="s">
        <v>4357</v>
      </c>
      <c r="I875" s="725" t="s">
        <v>4259</v>
      </c>
      <c r="J875" s="713">
        <v>2017</v>
      </c>
      <c r="K875" s="1487"/>
    </row>
    <row r="876" spans="1:11" ht="15">
      <c r="A876" s="690"/>
      <c r="B876" s="690"/>
      <c r="C876" s="1522"/>
      <c r="D876" s="1504"/>
      <c r="E876" s="1504"/>
      <c r="F876" s="1504"/>
      <c r="G876" s="1483"/>
      <c r="H876" s="725" t="s">
        <v>4358</v>
      </c>
      <c r="I876" s="726" t="s">
        <v>4260</v>
      </c>
      <c r="J876" s="713">
        <v>2017</v>
      </c>
      <c r="K876" s="1487"/>
    </row>
    <row r="877" spans="1:11" ht="15">
      <c r="A877" s="690"/>
      <c r="B877" s="690"/>
      <c r="C877" s="1522"/>
      <c r="D877" s="1504"/>
      <c r="E877" s="1504"/>
      <c r="F877" s="1504"/>
      <c r="G877" s="1483"/>
      <c r="H877" s="725" t="s">
        <v>4359</v>
      </c>
      <c r="I877" s="726" t="s">
        <v>4261</v>
      </c>
      <c r="J877" s="713">
        <v>2017</v>
      </c>
      <c r="K877" s="1487"/>
    </row>
    <row r="878" spans="1:11" ht="15">
      <c r="A878" s="690"/>
      <c r="B878" s="690"/>
      <c r="C878" s="1522"/>
      <c r="D878" s="1504"/>
      <c r="E878" s="1504"/>
      <c r="F878" s="1504"/>
      <c r="G878" s="1483"/>
      <c r="H878" s="725" t="s">
        <v>4360</v>
      </c>
      <c r="I878" s="726" t="s">
        <v>4262</v>
      </c>
      <c r="J878" s="713">
        <v>2017</v>
      </c>
      <c r="K878" s="1487"/>
    </row>
    <row r="879" spans="1:11" ht="15">
      <c r="A879" s="690"/>
      <c r="B879" s="690"/>
      <c r="C879" s="1522"/>
      <c r="D879" s="1504"/>
      <c r="E879" s="1504"/>
      <c r="F879" s="1504"/>
      <c r="G879" s="1483"/>
      <c r="H879" s="725" t="s">
        <v>4361</v>
      </c>
      <c r="I879" s="725" t="s">
        <v>4263</v>
      </c>
      <c r="J879" s="713">
        <v>2017</v>
      </c>
      <c r="K879" s="1487"/>
    </row>
    <row r="880" spans="1:11" ht="15">
      <c r="A880" s="690"/>
      <c r="B880" s="690"/>
      <c r="C880" s="1522"/>
      <c r="D880" s="1504"/>
      <c r="E880" s="1504"/>
      <c r="F880" s="1504"/>
      <c r="G880" s="1483"/>
      <c r="H880" s="725" t="s">
        <v>4362</v>
      </c>
      <c r="I880" s="726" t="s">
        <v>4264</v>
      </c>
      <c r="J880" s="713">
        <v>2017</v>
      </c>
      <c r="K880" s="1487"/>
    </row>
    <row r="881" spans="1:11" ht="15">
      <c r="A881" s="690"/>
      <c r="B881" s="690"/>
      <c r="C881" s="1522"/>
      <c r="D881" s="1504"/>
      <c r="E881" s="1504"/>
      <c r="F881" s="1504"/>
      <c r="G881" s="1483"/>
      <c r="H881" s="725" t="s">
        <v>4363</v>
      </c>
      <c r="I881" s="726">
        <v>500831009</v>
      </c>
      <c r="J881" s="713">
        <v>2017</v>
      </c>
      <c r="K881" s="1487"/>
    </row>
    <row r="882" spans="1:11" ht="30">
      <c r="A882" s="690"/>
      <c r="B882" s="690"/>
      <c r="C882" s="1522"/>
      <c r="D882" s="1504"/>
      <c r="E882" s="1504"/>
      <c r="F882" s="1504"/>
      <c r="G882" s="1483"/>
      <c r="H882" s="725" t="s">
        <v>4364</v>
      </c>
      <c r="I882" s="726" t="s">
        <v>4265</v>
      </c>
      <c r="J882" s="713">
        <v>2017</v>
      </c>
      <c r="K882" s="1487"/>
    </row>
    <row r="883" spans="1:11" ht="30">
      <c r="A883" s="690"/>
      <c r="B883" s="690"/>
      <c r="C883" s="1522"/>
      <c r="D883" s="1504"/>
      <c r="E883" s="1504"/>
      <c r="F883" s="1504"/>
      <c r="G883" s="1483"/>
      <c r="H883" s="725" t="s">
        <v>4365</v>
      </c>
      <c r="I883" s="725" t="s">
        <v>4266</v>
      </c>
      <c r="J883" s="713">
        <v>2017</v>
      </c>
      <c r="K883" s="1487"/>
    </row>
    <row r="884" spans="1:11" ht="15">
      <c r="A884" s="690"/>
      <c r="B884" s="690"/>
      <c r="C884" s="1522"/>
      <c r="D884" s="1504"/>
      <c r="E884" s="1504"/>
      <c r="F884" s="1504"/>
      <c r="G884" s="1483"/>
      <c r="H884" s="725" t="s">
        <v>4366</v>
      </c>
      <c r="I884" s="726" t="s">
        <v>4267</v>
      </c>
      <c r="J884" s="713">
        <v>2017</v>
      </c>
      <c r="K884" s="1487"/>
    </row>
    <row r="885" spans="1:11" ht="30">
      <c r="A885" s="690"/>
      <c r="B885" s="690"/>
      <c r="C885" s="1522"/>
      <c r="D885" s="1504"/>
      <c r="E885" s="1504"/>
      <c r="F885" s="1504"/>
      <c r="G885" s="1483"/>
      <c r="H885" s="725" t="s">
        <v>4367</v>
      </c>
      <c r="I885" s="726">
        <v>500835009</v>
      </c>
      <c r="J885" s="713">
        <v>2017</v>
      </c>
      <c r="K885" s="1487"/>
    </row>
    <row r="886" spans="1:11" ht="15">
      <c r="A886" s="690"/>
      <c r="B886" s="690"/>
      <c r="C886" s="1522"/>
      <c r="D886" s="1504"/>
      <c r="E886" s="1504"/>
      <c r="F886" s="1504"/>
      <c r="G886" s="1483"/>
      <c r="H886" s="725" t="s">
        <v>4368</v>
      </c>
      <c r="I886" s="726" t="s">
        <v>4268</v>
      </c>
      <c r="J886" s="713">
        <v>2017</v>
      </c>
      <c r="K886" s="1487"/>
    </row>
    <row r="887" spans="1:11" ht="30">
      <c r="A887" s="690"/>
      <c r="B887" s="690"/>
      <c r="C887" s="1522"/>
      <c r="D887" s="1504"/>
      <c r="E887" s="1504"/>
      <c r="F887" s="1504"/>
      <c r="G887" s="1483"/>
      <c r="H887" s="725" t="s">
        <v>4369</v>
      </c>
      <c r="I887" s="725" t="s">
        <v>4269</v>
      </c>
      <c r="J887" s="713">
        <v>2017</v>
      </c>
      <c r="K887" s="1487"/>
    </row>
    <row r="888" spans="1:11" ht="30">
      <c r="A888" s="690"/>
      <c r="B888" s="690"/>
      <c r="C888" s="1522"/>
      <c r="D888" s="1504"/>
      <c r="E888" s="1504"/>
      <c r="F888" s="1504"/>
      <c r="G888" s="1483"/>
      <c r="H888" s="725" t="s">
        <v>4370</v>
      </c>
      <c r="I888" s="726" t="s">
        <v>4270</v>
      </c>
      <c r="J888" s="713">
        <v>2017</v>
      </c>
      <c r="K888" s="1487"/>
    </row>
    <row r="889" spans="1:11" ht="15">
      <c r="A889" s="690"/>
      <c r="B889" s="690"/>
      <c r="C889" s="1522"/>
      <c r="D889" s="1504"/>
      <c r="E889" s="1504"/>
      <c r="F889" s="1504"/>
      <c r="G889" s="1483"/>
      <c r="H889" s="725" t="s">
        <v>4371</v>
      </c>
      <c r="I889" s="726" t="s">
        <v>4271</v>
      </c>
      <c r="J889" s="713">
        <v>2017</v>
      </c>
      <c r="K889" s="1487"/>
    </row>
    <row r="890" spans="1:11" ht="15">
      <c r="A890" s="690"/>
      <c r="B890" s="690"/>
      <c r="C890" s="1522"/>
      <c r="D890" s="1504"/>
      <c r="E890" s="1504"/>
      <c r="F890" s="1504"/>
      <c r="G890" s="1483"/>
      <c r="H890" s="725" t="s">
        <v>4372</v>
      </c>
      <c r="I890" s="726" t="s">
        <v>4272</v>
      </c>
      <c r="J890" s="713">
        <v>2017</v>
      </c>
      <c r="K890" s="1487"/>
    </row>
    <row r="891" spans="1:11" ht="15">
      <c r="A891" s="690"/>
      <c r="B891" s="690"/>
      <c r="C891" s="1522"/>
      <c r="D891" s="1504"/>
      <c r="E891" s="1504"/>
      <c r="F891" s="1504"/>
      <c r="G891" s="1483"/>
      <c r="H891" s="725" t="s">
        <v>4372</v>
      </c>
      <c r="I891" s="725" t="s">
        <v>4273</v>
      </c>
      <c r="J891" s="713">
        <v>2017</v>
      </c>
      <c r="K891" s="1487"/>
    </row>
    <row r="892" spans="1:11" ht="15">
      <c r="A892" s="690"/>
      <c r="B892" s="690"/>
      <c r="C892" s="1522"/>
      <c r="D892" s="1504"/>
      <c r="E892" s="1504"/>
      <c r="F892" s="1504"/>
      <c r="G892" s="1483"/>
      <c r="H892" s="725" t="s">
        <v>4373</v>
      </c>
      <c r="I892" s="726" t="s">
        <v>4274</v>
      </c>
      <c r="J892" s="713">
        <v>2017</v>
      </c>
      <c r="K892" s="1487"/>
    </row>
    <row r="893" spans="1:11" ht="15">
      <c r="A893" s="690"/>
      <c r="B893" s="690"/>
      <c r="C893" s="1522"/>
      <c r="D893" s="1504"/>
      <c r="E893" s="1504"/>
      <c r="F893" s="1504"/>
      <c r="G893" s="1483"/>
      <c r="H893" s="725" t="s">
        <v>4374</v>
      </c>
      <c r="I893" s="726" t="s">
        <v>4275</v>
      </c>
      <c r="J893" s="713">
        <v>2017</v>
      </c>
      <c r="K893" s="1487"/>
    </row>
    <row r="894" spans="1:11" ht="15">
      <c r="A894" s="690"/>
      <c r="B894" s="690"/>
      <c r="C894" s="1522"/>
      <c r="D894" s="1504"/>
      <c r="E894" s="1504"/>
      <c r="F894" s="1504"/>
      <c r="G894" s="1483"/>
      <c r="H894" s="725" t="s">
        <v>4375</v>
      </c>
      <c r="I894" s="726" t="s">
        <v>4276</v>
      </c>
      <c r="J894" s="713">
        <v>2017</v>
      </c>
      <c r="K894" s="1487"/>
    </row>
    <row r="895" spans="1:11" ht="15">
      <c r="A895" s="690"/>
      <c r="B895" s="690"/>
      <c r="C895" s="1522"/>
      <c r="D895" s="1504"/>
      <c r="E895" s="1504"/>
      <c r="F895" s="1504"/>
      <c r="G895" s="1483"/>
      <c r="H895" s="725" t="s">
        <v>4376</v>
      </c>
      <c r="I895" s="725" t="s">
        <v>4277</v>
      </c>
      <c r="J895" s="713">
        <v>2017</v>
      </c>
      <c r="K895" s="1487"/>
    </row>
    <row r="896" spans="1:11" ht="15">
      <c r="A896" s="690"/>
      <c r="B896" s="690"/>
      <c r="C896" s="1522"/>
      <c r="D896" s="1504"/>
      <c r="E896" s="1504"/>
      <c r="F896" s="1504"/>
      <c r="G896" s="1483"/>
      <c r="H896" s="725" t="s">
        <v>4377</v>
      </c>
      <c r="I896" s="726" t="s">
        <v>4278</v>
      </c>
      <c r="J896" s="713">
        <v>2017</v>
      </c>
      <c r="K896" s="1487"/>
    </row>
    <row r="897" spans="1:11" ht="15">
      <c r="A897" s="690"/>
      <c r="B897" s="690"/>
      <c r="C897" s="1522"/>
      <c r="D897" s="1504"/>
      <c r="E897" s="1504"/>
      <c r="F897" s="1504"/>
      <c r="G897" s="1483"/>
      <c r="H897" s="725" t="s">
        <v>4378</v>
      </c>
      <c r="I897" s="726" t="s">
        <v>4279</v>
      </c>
      <c r="J897" s="713">
        <v>2017</v>
      </c>
      <c r="K897" s="1487"/>
    </row>
    <row r="898" spans="1:11" ht="15">
      <c r="A898" s="690"/>
      <c r="B898" s="690"/>
      <c r="C898" s="1522"/>
      <c r="D898" s="1504"/>
      <c r="E898" s="1504"/>
      <c r="F898" s="1504"/>
      <c r="G898" s="1483"/>
      <c r="H898" s="725" t="s">
        <v>4379</v>
      </c>
      <c r="I898" s="726" t="s">
        <v>4280</v>
      </c>
      <c r="J898" s="713">
        <v>2017</v>
      </c>
      <c r="K898" s="1487"/>
    </row>
    <row r="899" spans="1:11" ht="15">
      <c r="A899" s="690"/>
      <c r="B899" s="690"/>
      <c r="C899" s="1522"/>
      <c r="D899" s="1504"/>
      <c r="E899" s="1504"/>
      <c r="F899" s="1504"/>
      <c r="G899" s="1483"/>
      <c r="H899" s="725" t="s">
        <v>4380</v>
      </c>
      <c r="I899" s="725" t="s">
        <v>4281</v>
      </c>
      <c r="J899" s="713">
        <v>2017</v>
      </c>
      <c r="K899" s="1487"/>
    </row>
    <row r="900" spans="1:11" ht="15">
      <c r="A900" s="690"/>
      <c r="B900" s="690"/>
      <c r="C900" s="1522"/>
      <c r="D900" s="1504"/>
      <c r="E900" s="1504"/>
      <c r="F900" s="1504"/>
      <c r="G900" s="1483"/>
      <c r="H900" s="725" t="s">
        <v>4381</v>
      </c>
      <c r="I900" s="726" t="s">
        <v>4282</v>
      </c>
      <c r="J900" s="713">
        <v>2017</v>
      </c>
      <c r="K900" s="1487"/>
    </row>
    <row r="901" spans="1:11" ht="15">
      <c r="A901" s="690"/>
      <c r="B901" s="690"/>
      <c r="C901" s="1522"/>
      <c r="D901" s="1504"/>
      <c r="E901" s="1504"/>
      <c r="F901" s="1504"/>
      <c r="G901" s="1483"/>
      <c r="H901" s="725" t="s">
        <v>4382</v>
      </c>
      <c r="I901" s="726" t="s">
        <v>4283</v>
      </c>
      <c r="J901" s="713">
        <v>2017</v>
      </c>
      <c r="K901" s="1487"/>
    </row>
    <row r="902" spans="1:11" ht="15">
      <c r="A902" s="690"/>
      <c r="B902" s="690"/>
      <c r="C902" s="1522"/>
      <c r="D902" s="1504"/>
      <c r="E902" s="1504"/>
      <c r="F902" s="1504"/>
      <c r="G902" s="1483"/>
      <c r="H902" s="725" t="s">
        <v>4383</v>
      </c>
      <c r="I902" s="726" t="s">
        <v>4284</v>
      </c>
      <c r="J902" s="713">
        <v>2017</v>
      </c>
      <c r="K902" s="1487"/>
    </row>
    <row r="903" spans="1:11" ht="15">
      <c r="A903" s="690"/>
      <c r="B903" s="690"/>
      <c r="C903" s="1522"/>
      <c r="D903" s="1504"/>
      <c r="E903" s="1504"/>
      <c r="F903" s="1504"/>
      <c r="G903" s="1483"/>
      <c r="H903" s="725" t="s">
        <v>4384</v>
      </c>
      <c r="I903" s="725" t="s">
        <v>4285</v>
      </c>
      <c r="J903" s="713">
        <v>2017</v>
      </c>
      <c r="K903" s="1487"/>
    </row>
    <row r="904" spans="1:11" ht="15">
      <c r="A904" s="690"/>
      <c r="B904" s="690"/>
      <c r="C904" s="1522"/>
      <c r="D904" s="1504"/>
      <c r="E904" s="1504"/>
      <c r="F904" s="1504"/>
      <c r="G904" s="1483"/>
      <c r="H904" s="725" t="s">
        <v>4385</v>
      </c>
      <c r="I904" s="726" t="s">
        <v>4286</v>
      </c>
      <c r="J904" s="713">
        <v>2017</v>
      </c>
      <c r="K904" s="1487"/>
    </row>
    <row r="905" spans="1:11" ht="15">
      <c r="A905" s="690"/>
      <c r="B905" s="690"/>
      <c r="C905" s="1522"/>
      <c r="D905" s="1504"/>
      <c r="E905" s="1504"/>
      <c r="F905" s="1504"/>
      <c r="G905" s="1483"/>
      <c r="H905" s="725" t="s">
        <v>4385</v>
      </c>
      <c r="I905" s="726" t="s">
        <v>4287</v>
      </c>
      <c r="J905" s="713">
        <v>2017</v>
      </c>
      <c r="K905" s="1487"/>
    </row>
    <row r="906" spans="1:11" ht="15">
      <c r="A906" s="690"/>
      <c r="B906" s="690"/>
      <c r="C906" s="1522"/>
      <c r="D906" s="1504"/>
      <c r="E906" s="1504"/>
      <c r="F906" s="1504"/>
      <c r="G906" s="1483"/>
      <c r="H906" s="725" t="s">
        <v>4386</v>
      </c>
      <c r="I906" s="726" t="s">
        <v>4288</v>
      </c>
      <c r="J906" s="713">
        <v>2017</v>
      </c>
      <c r="K906" s="1487"/>
    </row>
    <row r="907" spans="1:11" ht="15">
      <c r="A907" s="690"/>
      <c r="B907" s="690"/>
      <c r="C907" s="1522"/>
      <c r="D907" s="1504"/>
      <c r="E907" s="1504"/>
      <c r="F907" s="1504"/>
      <c r="G907" s="1483"/>
      <c r="H907" s="725" t="s">
        <v>4387</v>
      </c>
      <c r="I907" s="725" t="s">
        <v>4289</v>
      </c>
      <c r="J907" s="713">
        <v>2017</v>
      </c>
      <c r="K907" s="1487"/>
    </row>
    <row r="908" spans="1:11" ht="15">
      <c r="A908" s="690"/>
      <c r="B908" s="690"/>
      <c r="C908" s="1522"/>
      <c r="D908" s="1504"/>
      <c r="E908" s="1504"/>
      <c r="F908" s="1504"/>
      <c r="G908" s="1483"/>
      <c r="H908" s="725" t="s">
        <v>4388</v>
      </c>
      <c r="I908" s="726" t="s">
        <v>4290</v>
      </c>
      <c r="J908" s="713">
        <v>2017</v>
      </c>
      <c r="K908" s="1487"/>
    </row>
    <row r="909" spans="1:11" ht="15">
      <c r="A909" s="690"/>
      <c r="B909" s="690"/>
      <c r="C909" s="1522"/>
      <c r="D909" s="1504"/>
      <c r="E909" s="1504"/>
      <c r="F909" s="1504"/>
      <c r="G909" s="1483"/>
      <c r="H909" s="725" t="s">
        <v>4389</v>
      </c>
      <c r="I909" s="726" t="s">
        <v>4291</v>
      </c>
      <c r="J909" s="713">
        <v>2017</v>
      </c>
      <c r="K909" s="1487"/>
    </row>
    <row r="910" spans="1:11" ht="15">
      <c r="A910" s="690"/>
      <c r="B910" s="690"/>
      <c r="C910" s="1522"/>
      <c r="D910" s="1504"/>
      <c r="E910" s="1504"/>
      <c r="F910" s="1504"/>
      <c r="G910" s="1483"/>
      <c r="H910" s="725" t="s">
        <v>4390</v>
      </c>
      <c r="I910" s="726" t="s">
        <v>4292</v>
      </c>
      <c r="J910" s="713">
        <v>2017</v>
      </c>
      <c r="K910" s="1487"/>
    </row>
    <row r="911" spans="1:11" ht="15">
      <c r="A911" s="690"/>
      <c r="B911" s="690"/>
      <c r="C911" s="1522"/>
      <c r="D911" s="1504"/>
      <c r="E911" s="1504"/>
      <c r="F911" s="1504"/>
      <c r="G911" s="1483"/>
      <c r="H911" s="725" t="s">
        <v>4391</v>
      </c>
      <c r="I911" s="725" t="s">
        <v>4293</v>
      </c>
      <c r="J911" s="713">
        <v>2017</v>
      </c>
      <c r="K911" s="1487"/>
    </row>
    <row r="912" spans="1:11" ht="15">
      <c r="A912" s="690"/>
      <c r="B912" s="690"/>
      <c r="C912" s="1522"/>
      <c r="D912" s="1504"/>
      <c r="E912" s="1504"/>
      <c r="F912" s="1504"/>
      <c r="G912" s="1483"/>
      <c r="H912" s="725" t="s">
        <v>4392</v>
      </c>
      <c r="I912" s="726" t="s">
        <v>4294</v>
      </c>
      <c r="J912" s="713">
        <v>2017</v>
      </c>
      <c r="K912" s="1487"/>
    </row>
    <row r="913" spans="1:11" ht="15">
      <c r="A913" s="690"/>
      <c r="B913" s="690"/>
      <c r="C913" s="1522"/>
      <c r="D913" s="1504"/>
      <c r="E913" s="1504"/>
      <c r="F913" s="1504"/>
      <c r="G913" s="1483"/>
      <c r="H913" s="725" t="s">
        <v>4393</v>
      </c>
      <c r="I913" s="726" t="s">
        <v>4295</v>
      </c>
      <c r="J913" s="713">
        <v>2017</v>
      </c>
      <c r="K913" s="1487"/>
    </row>
    <row r="914" spans="1:11" ht="15">
      <c r="A914" s="690"/>
      <c r="B914" s="690"/>
      <c r="C914" s="1522"/>
      <c r="D914" s="1504"/>
      <c r="E914" s="1504"/>
      <c r="F914" s="1504"/>
      <c r="G914" s="1483"/>
      <c r="H914" s="725" t="s">
        <v>4394</v>
      </c>
      <c r="I914" s="726" t="s">
        <v>4296</v>
      </c>
      <c r="J914" s="713">
        <v>2017</v>
      </c>
      <c r="K914" s="1487"/>
    </row>
    <row r="915" spans="1:11" ht="15">
      <c r="A915" s="690"/>
      <c r="B915" s="690"/>
      <c r="C915" s="1522"/>
      <c r="D915" s="1504"/>
      <c r="E915" s="1504"/>
      <c r="F915" s="1504"/>
      <c r="G915" s="1483"/>
      <c r="H915" s="725" t="s">
        <v>4395</v>
      </c>
      <c r="I915" s="725" t="s">
        <v>4297</v>
      </c>
      <c r="J915" s="713">
        <v>2017</v>
      </c>
      <c r="K915" s="1487"/>
    </row>
    <row r="916" spans="1:11" ht="15">
      <c r="A916" s="690"/>
      <c r="B916" s="690"/>
      <c r="C916" s="1522"/>
      <c r="D916" s="1504"/>
      <c r="E916" s="1504"/>
      <c r="F916" s="1504"/>
      <c r="G916" s="1483"/>
      <c r="H916" s="725" t="s">
        <v>4395</v>
      </c>
      <c r="I916" s="726" t="s">
        <v>4298</v>
      </c>
      <c r="J916" s="713">
        <v>2017</v>
      </c>
      <c r="K916" s="1487"/>
    </row>
    <row r="917" spans="1:11" ht="15">
      <c r="A917" s="690"/>
      <c r="B917" s="690"/>
      <c r="C917" s="1522"/>
      <c r="D917" s="1504"/>
      <c r="E917" s="1504"/>
      <c r="F917" s="1504"/>
      <c r="G917" s="1483"/>
      <c r="H917" s="725" t="s">
        <v>4396</v>
      </c>
      <c r="I917" s="726" t="s">
        <v>4299</v>
      </c>
      <c r="J917" s="713">
        <v>2017</v>
      </c>
      <c r="K917" s="1487"/>
    </row>
    <row r="918" spans="1:11" ht="15">
      <c r="A918" s="690"/>
      <c r="B918" s="690"/>
      <c r="C918" s="1522"/>
      <c r="D918" s="1504"/>
      <c r="E918" s="1504"/>
      <c r="F918" s="1504"/>
      <c r="G918" s="1483"/>
      <c r="H918" s="725" t="s">
        <v>4397</v>
      </c>
      <c r="I918" s="726" t="s">
        <v>4300</v>
      </c>
      <c r="J918" s="713">
        <v>2017</v>
      </c>
      <c r="K918" s="1487"/>
    </row>
    <row r="919" spans="1:11" ht="15">
      <c r="A919" s="690"/>
      <c r="B919" s="690"/>
      <c r="C919" s="1522"/>
      <c r="D919" s="1504"/>
      <c r="E919" s="1504"/>
      <c r="F919" s="1504"/>
      <c r="G919" s="1483"/>
      <c r="H919" s="725" t="s">
        <v>4398</v>
      </c>
      <c r="I919" s="725" t="s">
        <v>4301</v>
      </c>
      <c r="J919" s="713">
        <v>2017</v>
      </c>
      <c r="K919" s="1487"/>
    </row>
    <row r="920" spans="1:11" ht="15">
      <c r="A920" s="690"/>
      <c r="B920" s="690"/>
      <c r="C920" s="1522"/>
      <c r="D920" s="1504"/>
      <c r="E920" s="1504"/>
      <c r="F920" s="1504"/>
      <c r="G920" s="1483"/>
      <c r="H920" s="725" t="s">
        <v>4398</v>
      </c>
      <c r="I920" s="726" t="s">
        <v>4302</v>
      </c>
      <c r="J920" s="713">
        <v>2017</v>
      </c>
      <c r="K920" s="1487"/>
    </row>
    <row r="921" spans="1:11" ht="15">
      <c r="A921" s="690"/>
      <c r="B921" s="690"/>
      <c r="C921" s="1522"/>
      <c r="D921" s="1504"/>
      <c r="E921" s="1504"/>
      <c r="F921" s="1504"/>
      <c r="G921" s="1483"/>
      <c r="H921" s="725" t="s">
        <v>4398</v>
      </c>
      <c r="I921" s="726" t="s">
        <v>4303</v>
      </c>
      <c r="J921" s="713">
        <v>2017</v>
      </c>
      <c r="K921" s="1487"/>
    </row>
    <row r="922" spans="1:11" ht="15">
      <c r="A922" s="690"/>
      <c r="B922" s="690"/>
      <c r="C922" s="1522"/>
      <c r="D922" s="1504"/>
      <c r="E922" s="1504"/>
      <c r="F922" s="1504"/>
      <c r="G922" s="1483"/>
      <c r="H922" s="725" t="s">
        <v>4398</v>
      </c>
      <c r="I922" s="726" t="s">
        <v>4304</v>
      </c>
      <c r="J922" s="713">
        <v>2017</v>
      </c>
      <c r="K922" s="1487"/>
    </row>
    <row r="923" spans="1:11" ht="15">
      <c r="A923" s="690"/>
      <c r="B923" s="690"/>
      <c r="C923" s="1522"/>
      <c r="D923" s="1504"/>
      <c r="E923" s="1504"/>
      <c r="F923" s="1504"/>
      <c r="G923" s="1483"/>
      <c r="H923" s="725" t="s">
        <v>4398</v>
      </c>
      <c r="I923" s="725" t="s">
        <v>4305</v>
      </c>
      <c r="J923" s="713">
        <v>2017</v>
      </c>
      <c r="K923" s="1487"/>
    </row>
    <row r="924" spans="1:11" ht="15">
      <c r="A924" s="690"/>
      <c r="B924" s="690"/>
      <c r="C924" s="1522"/>
      <c r="D924" s="1504"/>
      <c r="E924" s="1504"/>
      <c r="F924" s="1504"/>
      <c r="G924" s="1483"/>
      <c r="H924" s="725" t="s">
        <v>4398</v>
      </c>
      <c r="I924" s="726" t="s">
        <v>4306</v>
      </c>
      <c r="J924" s="713">
        <v>2017</v>
      </c>
      <c r="K924" s="1487"/>
    </row>
    <row r="925" spans="1:11" ht="15">
      <c r="A925" s="690"/>
      <c r="B925" s="690"/>
      <c r="C925" s="1522"/>
      <c r="D925" s="1504"/>
      <c r="E925" s="1504"/>
      <c r="F925" s="1504"/>
      <c r="G925" s="1483"/>
      <c r="H925" s="725" t="s">
        <v>4398</v>
      </c>
      <c r="I925" s="726" t="s">
        <v>4307</v>
      </c>
      <c r="J925" s="713">
        <v>2017</v>
      </c>
      <c r="K925" s="1487"/>
    </row>
    <row r="926" spans="1:11" ht="15">
      <c r="A926" s="690"/>
      <c r="B926" s="690"/>
      <c r="C926" s="1522"/>
      <c r="D926" s="1504"/>
      <c r="E926" s="1504"/>
      <c r="F926" s="1504"/>
      <c r="G926" s="1483"/>
      <c r="H926" s="725" t="s">
        <v>4398</v>
      </c>
      <c r="I926" s="726" t="s">
        <v>4308</v>
      </c>
      <c r="J926" s="713">
        <v>2017</v>
      </c>
      <c r="K926" s="1487"/>
    </row>
    <row r="927" spans="1:11" ht="15">
      <c r="A927" s="690"/>
      <c r="B927" s="690"/>
      <c r="C927" s="1522"/>
      <c r="D927" s="1504"/>
      <c r="E927" s="1504"/>
      <c r="F927" s="1504"/>
      <c r="G927" s="1483"/>
      <c r="H927" s="725" t="s">
        <v>4398</v>
      </c>
      <c r="I927" s="725" t="s">
        <v>4309</v>
      </c>
      <c r="J927" s="713">
        <v>2017</v>
      </c>
      <c r="K927" s="1487"/>
    </row>
    <row r="928" spans="1:11" ht="15">
      <c r="A928" s="690"/>
      <c r="B928" s="690"/>
      <c r="C928" s="1522"/>
      <c r="D928" s="1504"/>
      <c r="E928" s="1504"/>
      <c r="F928" s="1504"/>
      <c r="G928" s="1483"/>
      <c r="H928" s="725" t="s">
        <v>4399</v>
      </c>
      <c r="I928" s="726" t="s">
        <v>4310</v>
      </c>
      <c r="J928" s="713">
        <v>2017</v>
      </c>
      <c r="K928" s="1487"/>
    </row>
    <row r="929" spans="1:11" ht="15">
      <c r="A929" s="690"/>
      <c r="B929" s="690"/>
      <c r="C929" s="1522"/>
      <c r="D929" s="1504"/>
      <c r="E929" s="1504"/>
      <c r="F929" s="1504"/>
      <c r="G929" s="1483"/>
      <c r="H929" s="725" t="s">
        <v>4399</v>
      </c>
      <c r="I929" s="726" t="s">
        <v>4311</v>
      </c>
      <c r="J929" s="713">
        <v>2017</v>
      </c>
      <c r="K929" s="1487"/>
    </row>
    <row r="930" spans="1:11" ht="15">
      <c r="A930" s="690"/>
      <c r="B930" s="690"/>
      <c r="C930" s="1522"/>
      <c r="D930" s="1504"/>
      <c r="E930" s="1504"/>
      <c r="F930" s="1504"/>
      <c r="G930" s="1483"/>
      <c r="H930" s="725" t="s">
        <v>4399</v>
      </c>
      <c r="I930" s="726" t="s">
        <v>4312</v>
      </c>
      <c r="J930" s="713">
        <v>2017</v>
      </c>
      <c r="K930" s="1487"/>
    </row>
    <row r="931" spans="1:11" ht="15">
      <c r="A931" s="690"/>
      <c r="B931" s="690"/>
      <c r="C931" s="1522"/>
      <c r="D931" s="1504"/>
      <c r="E931" s="1504"/>
      <c r="F931" s="1504"/>
      <c r="G931" s="1483"/>
      <c r="H931" s="725" t="s">
        <v>4399</v>
      </c>
      <c r="I931" s="725" t="s">
        <v>4313</v>
      </c>
      <c r="J931" s="713">
        <v>2017</v>
      </c>
      <c r="K931" s="1487"/>
    </row>
    <row r="932" spans="1:11" ht="15">
      <c r="A932" s="690"/>
      <c r="B932" s="690"/>
      <c r="C932" s="1522"/>
      <c r="D932" s="1504"/>
      <c r="E932" s="1504"/>
      <c r="F932" s="1504"/>
      <c r="G932" s="1483"/>
      <c r="H932" s="725" t="s">
        <v>4399</v>
      </c>
      <c r="I932" s="726" t="s">
        <v>4314</v>
      </c>
      <c r="J932" s="713">
        <v>2017</v>
      </c>
      <c r="K932" s="1487"/>
    </row>
    <row r="933" spans="1:11" ht="15">
      <c r="A933" s="690"/>
      <c r="B933" s="690"/>
      <c r="C933" s="1522"/>
      <c r="D933" s="1504"/>
      <c r="E933" s="1504"/>
      <c r="F933" s="1504"/>
      <c r="G933" s="1483"/>
      <c r="H933" s="725" t="s">
        <v>4399</v>
      </c>
      <c r="I933" s="726" t="s">
        <v>4315</v>
      </c>
      <c r="J933" s="713">
        <v>2017</v>
      </c>
      <c r="K933" s="1487"/>
    </row>
    <row r="934" spans="1:11" ht="15">
      <c r="A934" s="690"/>
      <c r="B934" s="690"/>
      <c r="C934" s="1522"/>
      <c r="D934" s="1504"/>
      <c r="E934" s="1504"/>
      <c r="F934" s="1504"/>
      <c r="G934" s="1483"/>
      <c r="H934" s="725" t="s">
        <v>4399</v>
      </c>
      <c r="I934" s="726" t="s">
        <v>4316</v>
      </c>
      <c r="J934" s="713">
        <v>2017</v>
      </c>
      <c r="K934" s="1487"/>
    </row>
    <row r="935" spans="1:11" ht="15">
      <c r="A935" s="690"/>
      <c r="B935" s="690"/>
      <c r="C935" s="1522"/>
      <c r="D935" s="1504"/>
      <c r="E935" s="1504"/>
      <c r="F935" s="1504"/>
      <c r="G935" s="1483"/>
      <c r="H935" s="725" t="s">
        <v>4399</v>
      </c>
      <c r="I935" s="725" t="s">
        <v>4317</v>
      </c>
      <c r="J935" s="713">
        <v>2017</v>
      </c>
      <c r="K935" s="1487"/>
    </row>
    <row r="936" spans="1:11" ht="15">
      <c r="A936" s="690"/>
      <c r="B936" s="690"/>
      <c r="C936" s="1522"/>
      <c r="D936" s="1504"/>
      <c r="E936" s="1504"/>
      <c r="F936" s="1504"/>
      <c r="G936" s="1483"/>
      <c r="H936" s="725" t="s">
        <v>4399</v>
      </c>
      <c r="I936" s="726" t="s">
        <v>4318</v>
      </c>
      <c r="J936" s="713">
        <v>2017</v>
      </c>
      <c r="K936" s="1487"/>
    </row>
    <row r="937" spans="1:11" ht="15">
      <c r="A937" s="690"/>
      <c r="B937" s="690"/>
      <c r="C937" s="1522"/>
      <c r="D937" s="1504"/>
      <c r="E937" s="1504"/>
      <c r="F937" s="1504"/>
      <c r="G937" s="1483"/>
      <c r="H937" s="725" t="s">
        <v>4400</v>
      </c>
      <c r="I937" s="726" t="s">
        <v>4319</v>
      </c>
      <c r="J937" s="713">
        <v>2017</v>
      </c>
      <c r="K937" s="1487"/>
    </row>
    <row r="938" spans="1:11" ht="15">
      <c r="A938" s="690"/>
      <c r="B938" s="690"/>
      <c r="C938" s="1522"/>
      <c r="D938" s="1504"/>
      <c r="E938" s="1504"/>
      <c r="F938" s="1504"/>
      <c r="G938" s="1483"/>
      <c r="H938" s="725" t="s">
        <v>4401</v>
      </c>
      <c r="I938" s="726" t="s">
        <v>4320</v>
      </c>
      <c r="J938" s="713">
        <v>2017</v>
      </c>
      <c r="K938" s="1487"/>
    </row>
    <row r="939" spans="1:11" ht="15">
      <c r="A939" s="690"/>
      <c r="B939" s="690"/>
      <c r="C939" s="1522"/>
      <c r="D939" s="1504"/>
      <c r="E939" s="1504"/>
      <c r="F939" s="1504"/>
      <c r="G939" s="1483"/>
      <c r="H939" s="725" t="s">
        <v>4402</v>
      </c>
      <c r="I939" s="725" t="s">
        <v>4321</v>
      </c>
      <c r="J939" s="713">
        <v>2017</v>
      </c>
      <c r="K939" s="1487"/>
    </row>
    <row r="940" spans="1:11" ht="15">
      <c r="A940" s="690"/>
      <c r="B940" s="690"/>
      <c r="C940" s="1522"/>
      <c r="D940" s="1504"/>
      <c r="E940" s="1504"/>
      <c r="F940" s="1504"/>
      <c r="G940" s="1483"/>
      <c r="H940" s="725" t="s">
        <v>4403</v>
      </c>
      <c r="I940" s="726" t="s">
        <v>4322</v>
      </c>
      <c r="J940" s="713">
        <v>2017</v>
      </c>
      <c r="K940" s="1487"/>
    </row>
    <row r="941" spans="1:11" ht="15">
      <c r="A941" s="690"/>
      <c r="B941" s="690"/>
      <c r="C941" s="1522"/>
      <c r="D941" s="1504"/>
      <c r="E941" s="1504"/>
      <c r="F941" s="1504"/>
      <c r="G941" s="1483"/>
      <c r="H941" s="725" t="s">
        <v>4404</v>
      </c>
      <c r="I941" s="726" t="s">
        <v>4323</v>
      </c>
      <c r="J941" s="713">
        <v>2017</v>
      </c>
      <c r="K941" s="1487"/>
    </row>
    <row r="942" spans="1:11" ht="15">
      <c r="A942" s="690"/>
      <c r="B942" s="690"/>
      <c r="C942" s="1522"/>
      <c r="D942" s="1504"/>
      <c r="E942" s="1504"/>
      <c r="F942" s="1504"/>
      <c r="G942" s="1483"/>
      <c r="H942" s="725" t="s">
        <v>4405</v>
      </c>
      <c r="I942" s="726" t="s">
        <v>4324</v>
      </c>
      <c r="J942" s="713">
        <v>2017</v>
      </c>
      <c r="K942" s="1487"/>
    </row>
    <row r="943" spans="1:11" ht="15">
      <c r="A943" s="690"/>
      <c r="B943" s="690"/>
      <c r="C943" s="1522"/>
      <c r="D943" s="1504"/>
      <c r="E943" s="1504"/>
      <c r="F943" s="1504"/>
      <c r="G943" s="1483"/>
      <c r="H943" s="725" t="s">
        <v>4406</v>
      </c>
      <c r="I943" s="725" t="s">
        <v>4325</v>
      </c>
      <c r="J943" s="713">
        <v>2017</v>
      </c>
      <c r="K943" s="1487"/>
    </row>
    <row r="944" spans="1:11" ht="15">
      <c r="A944" s="690"/>
      <c r="B944" s="690"/>
      <c r="C944" s="1522"/>
      <c r="D944" s="1504"/>
      <c r="E944" s="1504"/>
      <c r="F944" s="1504"/>
      <c r="G944" s="1483"/>
      <c r="H944" s="725" t="s">
        <v>3810</v>
      </c>
      <c r="I944" s="726" t="s">
        <v>4326</v>
      </c>
      <c r="J944" s="713">
        <v>2018</v>
      </c>
      <c r="K944" s="1487"/>
    </row>
    <row r="945" spans="1:11" ht="15">
      <c r="A945" s="690"/>
      <c r="B945" s="690"/>
      <c r="C945" s="1522"/>
      <c r="D945" s="1504"/>
      <c r="E945" s="1504"/>
      <c r="F945" s="1504"/>
      <c r="G945" s="1483"/>
      <c r="H945" s="725" t="s">
        <v>4407</v>
      </c>
      <c r="I945" s="726" t="s">
        <v>4327</v>
      </c>
      <c r="J945" s="713">
        <v>2018</v>
      </c>
      <c r="K945" s="1487"/>
    </row>
    <row r="946" spans="1:11" ht="15">
      <c r="A946" s="690"/>
      <c r="B946" s="690"/>
      <c r="C946" s="1522"/>
      <c r="D946" s="1504"/>
      <c r="E946" s="1504"/>
      <c r="F946" s="1504"/>
      <c r="G946" s="1483"/>
      <c r="H946" s="725" t="s">
        <v>4408</v>
      </c>
      <c r="I946" s="726" t="s">
        <v>4328</v>
      </c>
      <c r="J946" s="713">
        <v>2018</v>
      </c>
      <c r="K946" s="1487"/>
    </row>
    <row r="947" spans="1:11" ht="15">
      <c r="A947" s="690"/>
      <c r="B947" s="690"/>
      <c r="C947" s="1522"/>
      <c r="D947" s="1504"/>
      <c r="E947" s="1504"/>
      <c r="F947" s="1504"/>
      <c r="G947" s="1483"/>
      <c r="H947" s="725" t="s">
        <v>4409</v>
      </c>
      <c r="I947" s="725" t="s">
        <v>4329</v>
      </c>
      <c r="J947" s="713">
        <v>2018</v>
      </c>
      <c r="K947" s="1487"/>
    </row>
    <row r="948" spans="1:11" ht="15">
      <c r="A948" s="690"/>
      <c r="B948" s="690"/>
      <c r="C948" s="1522"/>
      <c r="D948" s="1504"/>
      <c r="E948" s="1504"/>
      <c r="F948" s="1504"/>
      <c r="G948" s="1483"/>
      <c r="H948" s="725" t="s">
        <v>4410</v>
      </c>
      <c r="I948" s="726" t="s">
        <v>4330</v>
      </c>
      <c r="J948" s="713">
        <v>2021</v>
      </c>
      <c r="K948" s="1487"/>
    </row>
    <row r="949" spans="1:11" ht="15">
      <c r="A949" s="690"/>
      <c r="B949" s="690"/>
      <c r="C949" s="1522"/>
      <c r="D949" s="1504"/>
      <c r="E949" s="1504"/>
      <c r="F949" s="1504"/>
      <c r="G949" s="1483"/>
      <c r="H949" s="725" t="s">
        <v>4414</v>
      </c>
      <c r="I949" s="725" t="s">
        <v>4764</v>
      </c>
      <c r="J949" s="713">
        <v>2021</v>
      </c>
      <c r="K949" s="1488"/>
    </row>
    <row r="950" spans="1:11" ht="15">
      <c r="A950" s="690"/>
      <c r="B950" s="690"/>
      <c r="C950" s="1522"/>
      <c r="D950" s="1504"/>
      <c r="E950" s="1504"/>
      <c r="F950" s="1504"/>
      <c r="G950" s="1483"/>
      <c r="H950" s="701" t="s">
        <v>4765</v>
      </c>
      <c r="I950" s="702" t="s">
        <v>4766</v>
      </c>
      <c r="J950" s="717">
        <v>2023</v>
      </c>
      <c r="K950" s="1488"/>
    </row>
    <row r="951" spans="1:11" ht="15">
      <c r="A951" s="690"/>
      <c r="B951" s="690"/>
      <c r="C951" s="1522"/>
      <c r="D951" s="1504"/>
      <c r="E951" s="1504"/>
      <c r="F951" s="1504"/>
      <c r="G951" s="1483"/>
      <c r="H951" s="701" t="s">
        <v>4767</v>
      </c>
      <c r="I951" s="702" t="s">
        <v>4768</v>
      </c>
      <c r="J951" s="713">
        <v>2023</v>
      </c>
      <c r="K951" s="1488"/>
    </row>
    <row r="952" spans="1:11" ht="15.6" thickBot="1">
      <c r="A952" s="690"/>
      <c r="B952" s="690"/>
      <c r="C952" s="1523"/>
      <c r="D952" s="1505"/>
      <c r="E952" s="1505"/>
      <c r="F952" s="1505"/>
      <c r="G952" s="1485"/>
      <c r="H952" s="731"/>
      <c r="I952" s="732"/>
      <c r="J952" s="731"/>
      <c r="K952" s="1489"/>
    </row>
    <row r="955" spans="1:11">
      <c r="A955" s="1627" t="s">
        <v>4769</v>
      </c>
      <c r="B955" s="1571">
        <v>1</v>
      </c>
      <c r="C955" s="1568" t="s">
        <v>4770</v>
      </c>
      <c r="D955" s="1571" t="s">
        <v>4771</v>
      </c>
      <c r="E955" s="1571">
        <v>15</v>
      </c>
      <c r="F955" s="1571">
        <v>4.18</v>
      </c>
      <c r="G955" s="1571">
        <v>4</v>
      </c>
      <c r="H955" s="733" t="s">
        <v>4772</v>
      </c>
      <c r="I955" s="734"/>
      <c r="J955" s="734"/>
      <c r="K955" s="1574" t="s">
        <v>4773</v>
      </c>
    </row>
    <row r="956" spans="1:11">
      <c r="A956" s="1628"/>
      <c r="B956" s="1572"/>
      <c r="C956" s="1569"/>
      <c r="D956" s="1572"/>
      <c r="E956" s="1572"/>
      <c r="F956" s="1572"/>
      <c r="G956" s="1572"/>
      <c r="H956" s="735" t="s">
        <v>4774</v>
      </c>
      <c r="I956" s="402"/>
      <c r="J956" s="402"/>
      <c r="K956" s="1575"/>
    </row>
    <row r="957" spans="1:11">
      <c r="A957" s="1628"/>
      <c r="B957" s="1572"/>
      <c r="C957" s="1569"/>
      <c r="D957" s="1572"/>
      <c r="E957" s="1572"/>
      <c r="F957" s="1572"/>
      <c r="G957" s="1572"/>
      <c r="H957" s="735" t="s">
        <v>3090</v>
      </c>
      <c r="I957" s="402">
        <v>608053</v>
      </c>
      <c r="J957" s="402">
        <v>2015</v>
      </c>
      <c r="K957" s="1575"/>
    </row>
    <row r="958" spans="1:11">
      <c r="A958" s="1628"/>
      <c r="B958" s="1572"/>
      <c r="C958" s="1569"/>
      <c r="D958" s="1572"/>
      <c r="E958" s="1572"/>
      <c r="F958" s="1572"/>
      <c r="G958" s="1572"/>
      <c r="H958" s="735" t="s">
        <v>3090</v>
      </c>
      <c r="I958" s="402">
        <v>608054</v>
      </c>
      <c r="J958" s="402">
        <v>2015</v>
      </c>
      <c r="K958" s="1575"/>
    </row>
    <row r="959" spans="1:11">
      <c r="A959" s="1628"/>
      <c r="B959" s="1572"/>
      <c r="C959" s="1569"/>
      <c r="D959" s="1572"/>
      <c r="E959" s="1572"/>
      <c r="F959" s="1572"/>
      <c r="G959" s="1572"/>
      <c r="H959" s="735" t="s">
        <v>3090</v>
      </c>
      <c r="I959" s="402">
        <v>608055</v>
      </c>
      <c r="J959" s="402">
        <v>2015</v>
      </c>
      <c r="K959" s="1575"/>
    </row>
    <row r="960" spans="1:11">
      <c r="A960" s="1628"/>
      <c r="B960" s="1572"/>
      <c r="C960" s="1569"/>
      <c r="D960" s="1572"/>
      <c r="E960" s="1572"/>
      <c r="F960" s="1572"/>
      <c r="G960" s="1572"/>
      <c r="H960" s="735" t="s">
        <v>3090</v>
      </c>
      <c r="I960" s="402">
        <v>608056</v>
      </c>
      <c r="J960" s="402">
        <v>2015</v>
      </c>
      <c r="K960" s="1575"/>
    </row>
    <row r="961" spans="1:11">
      <c r="A961" s="1628"/>
      <c r="B961" s="1572"/>
      <c r="C961" s="1569"/>
      <c r="D961" s="1572"/>
      <c r="E961" s="1572"/>
      <c r="F961" s="1572"/>
      <c r="G961" s="1572"/>
      <c r="H961" s="735" t="s">
        <v>3090</v>
      </c>
      <c r="I961" s="402">
        <v>608057</v>
      </c>
      <c r="J961" s="402">
        <v>2015</v>
      </c>
      <c r="K961" s="1575"/>
    </row>
    <row r="962" spans="1:11">
      <c r="A962" s="1628"/>
      <c r="B962" s="1572"/>
      <c r="C962" s="1569"/>
      <c r="D962" s="1572"/>
      <c r="E962" s="1572"/>
      <c r="F962" s="1572"/>
      <c r="G962" s="1572"/>
      <c r="H962" s="735" t="s">
        <v>3090</v>
      </c>
      <c r="I962" s="402">
        <v>608058</v>
      </c>
      <c r="J962" s="402">
        <v>2015</v>
      </c>
      <c r="K962" s="1575"/>
    </row>
    <row r="963" spans="1:11">
      <c r="A963" s="1628"/>
      <c r="B963" s="1572"/>
      <c r="C963" s="1569"/>
      <c r="D963" s="1572"/>
      <c r="E963" s="1572"/>
      <c r="F963" s="1572"/>
      <c r="G963" s="1572"/>
      <c r="H963" s="735" t="s">
        <v>3090</v>
      </c>
      <c r="I963" s="402">
        <v>608059</v>
      </c>
      <c r="J963" s="402">
        <v>2015</v>
      </c>
      <c r="K963" s="1575"/>
    </row>
    <row r="964" spans="1:11">
      <c r="A964" s="1628"/>
      <c r="B964" s="1572"/>
      <c r="C964" s="1569"/>
      <c r="D964" s="1572"/>
      <c r="E964" s="1572"/>
      <c r="F964" s="1572"/>
      <c r="G964" s="1572"/>
      <c r="H964" s="735" t="s">
        <v>3090</v>
      </c>
      <c r="I964" s="402">
        <v>608060</v>
      </c>
      <c r="J964" s="402">
        <v>2015</v>
      </c>
      <c r="K964" s="1575"/>
    </row>
    <row r="965" spans="1:11">
      <c r="A965" s="1628"/>
      <c r="B965" s="1572"/>
      <c r="C965" s="1569"/>
      <c r="D965" s="1572"/>
      <c r="E965" s="1572"/>
      <c r="F965" s="1572"/>
      <c r="G965" s="1572"/>
      <c r="H965" s="735" t="s">
        <v>3090</v>
      </c>
      <c r="I965" s="402">
        <v>608072</v>
      </c>
      <c r="J965" s="402">
        <v>2015</v>
      </c>
      <c r="K965" s="1575"/>
    </row>
    <row r="966" spans="1:11" ht="27.6">
      <c r="A966" s="1628"/>
      <c r="B966" s="1572"/>
      <c r="C966" s="1569"/>
      <c r="D966" s="1572"/>
      <c r="E966" s="1572"/>
      <c r="F966" s="1572"/>
      <c r="G966" s="1572"/>
      <c r="H966" s="735" t="s">
        <v>3091</v>
      </c>
      <c r="I966" s="402">
        <v>608124</v>
      </c>
      <c r="J966" s="402">
        <v>2015</v>
      </c>
      <c r="K966" s="1575"/>
    </row>
    <row r="967" spans="1:11" ht="27.6">
      <c r="A967" s="1628"/>
      <c r="B967" s="1572"/>
      <c r="C967" s="1569"/>
      <c r="D967" s="1572"/>
      <c r="E967" s="1572"/>
      <c r="F967" s="1572"/>
      <c r="G967" s="1572"/>
      <c r="H967" s="735" t="s">
        <v>3091</v>
      </c>
      <c r="I967" s="402">
        <v>608125</v>
      </c>
      <c r="J967" s="402">
        <v>2015</v>
      </c>
      <c r="K967" s="1575"/>
    </row>
    <row r="968" spans="1:11" ht="27.6">
      <c r="A968" s="1628"/>
      <c r="B968" s="1572"/>
      <c r="C968" s="1569"/>
      <c r="D968" s="1572"/>
      <c r="E968" s="1572"/>
      <c r="F968" s="1572"/>
      <c r="G968" s="1572"/>
      <c r="H968" s="735" t="s">
        <v>3091</v>
      </c>
      <c r="I968" s="402">
        <v>608126</v>
      </c>
      <c r="J968" s="402">
        <v>2015</v>
      </c>
      <c r="K968" s="1575"/>
    </row>
    <row r="969" spans="1:11" ht="27.6">
      <c r="A969" s="1628"/>
      <c r="B969" s="1572"/>
      <c r="C969" s="1569"/>
      <c r="D969" s="1572"/>
      <c r="E969" s="1572"/>
      <c r="F969" s="1572"/>
      <c r="G969" s="1572"/>
      <c r="H969" s="735" t="s">
        <v>3091</v>
      </c>
      <c r="I969" s="402">
        <v>608127</v>
      </c>
      <c r="J969" s="402">
        <v>2015</v>
      </c>
      <c r="K969" s="1575"/>
    </row>
    <row r="970" spans="1:11" ht="27.6">
      <c r="A970" s="1628"/>
      <c r="B970" s="1572"/>
      <c r="C970" s="1569"/>
      <c r="D970" s="1572"/>
      <c r="E970" s="1572"/>
      <c r="F970" s="1572"/>
      <c r="G970" s="1572"/>
      <c r="H970" s="735" t="s">
        <v>3091</v>
      </c>
      <c r="I970" s="402">
        <v>608128</v>
      </c>
      <c r="J970" s="402">
        <v>2015</v>
      </c>
      <c r="K970" s="1575"/>
    </row>
    <row r="971" spans="1:11" ht="27.6">
      <c r="A971" s="1628"/>
      <c r="B971" s="1572"/>
      <c r="C971" s="1569"/>
      <c r="D971" s="1572"/>
      <c r="E971" s="1572"/>
      <c r="F971" s="1572"/>
      <c r="G971" s="1572"/>
      <c r="H971" s="735" t="s">
        <v>3091</v>
      </c>
      <c r="I971" s="402">
        <v>608129</v>
      </c>
      <c r="J971" s="402">
        <v>2015</v>
      </c>
      <c r="K971" s="1575"/>
    </row>
    <row r="972" spans="1:11" ht="27.6">
      <c r="A972" s="1628"/>
      <c r="B972" s="1572"/>
      <c r="C972" s="1569"/>
      <c r="D972" s="1572"/>
      <c r="E972" s="1572"/>
      <c r="F972" s="1572"/>
      <c r="G972" s="1572"/>
      <c r="H972" s="735" t="s">
        <v>3091</v>
      </c>
      <c r="I972" s="402">
        <v>608130</v>
      </c>
      <c r="J972" s="402">
        <v>2015</v>
      </c>
      <c r="K972" s="1575"/>
    </row>
    <row r="973" spans="1:11" ht="27.6">
      <c r="A973" s="1628"/>
      <c r="B973" s="1572"/>
      <c r="C973" s="1569"/>
      <c r="D973" s="1572"/>
      <c r="E973" s="1572"/>
      <c r="F973" s="1572"/>
      <c r="G973" s="1572"/>
      <c r="H973" s="735" t="s">
        <v>3091</v>
      </c>
      <c r="I973" s="402">
        <v>608131</v>
      </c>
      <c r="J973" s="402">
        <v>2015</v>
      </c>
      <c r="K973" s="1575"/>
    </row>
    <row r="974" spans="1:11" ht="27.6">
      <c r="A974" s="1628"/>
      <c r="B974" s="1572"/>
      <c r="C974" s="1569"/>
      <c r="D974" s="1572"/>
      <c r="E974" s="1572"/>
      <c r="F974" s="1572"/>
      <c r="G974" s="1572"/>
      <c r="H974" s="735" t="s">
        <v>3092</v>
      </c>
      <c r="I974" s="402">
        <v>608154</v>
      </c>
      <c r="J974" s="402">
        <v>2015</v>
      </c>
      <c r="K974" s="1575"/>
    </row>
    <row r="975" spans="1:11">
      <c r="A975" s="1628"/>
      <c r="B975" s="1572"/>
      <c r="C975" s="1569"/>
      <c r="D975" s="1572"/>
      <c r="E975" s="1572"/>
      <c r="F975" s="1572"/>
      <c r="G975" s="1572"/>
      <c r="H975" s="735" t="s">
        <v>3093</v>
      </c>
      <c r="I975" s="402">
        <v>608163</v>
      </c>
      <c r="J975" s="402">
        <v>2015</v>
      </c>
      <c r="K975" s="1575"/>
    </row>
    <row r="976" spans="1:11">
      <c r="A976" s="1628"/>
      <c r="B976" s="1572"/>
      <c r="C976" s="1569"/>
      <c r="D976" s="1572"/>
      <c r="E976" s="1572"/>
      <c r="F976" s="1572"/>
      <c r="G976" s="1572"/>
      <c r="H976" s="735" t="s">
        <v>3160</v>
      </c>
      <c r="I976" s="402">
        <v>608158</v>
      </c>
      <c r="J976" s="402">
        <v>2015</v>
      </c>
      <c r="K976" s="1575"/>
    </row>
    <row r="977" spans="1:11" ht="14.4" thickBot="1">
      <c r="A977" s="1628"/>
      <c r="B977" s="1572"/>
      <c r="C977" s="1569"/>
      <c r="D977" s="1572"/>
      <c r="E977" s="1572"/>
      <c r="F977" s="1572"/>
      <c r="G977" s="1572"/>
      <c r="H977" s="736" t="s">
        <v>4775</v>
      </c>
      <c r="I977" s="737"/>
      <c r="J977" s="737"/>
      <c r="K977" s="1575"/>
    </row>
    <row r="978" spans="1:11">
      <c r="A978" s="1628"/>
      <c r="B978" s="1572"/>
      <c r="C978" s="1569"/>
      <c r="D978" s="1572"/>
      <c r="E978" s="1572"/>
      <c r="F978" s="1572"/>
      <c r="G978" s="1572"/>
      <c r="H978" s="738" t="s">
        <v>3094</v>
      </c>
      <c r="I978" s="402">
        <v>608255</v>
      </c>
      <c r="J978" s="402">
        <v>2015</v>
      </c>
      <c r="K978" s="1575"/>
    </row>
    <row r="979" spans="1:11">
      <c r="A979" s="1628"/>
      <c r="B979" s="1572"/>
      <c r="C979" s="1569"/>
      <c r="D979" s="1572"/>
      <c r="E979" s="1572"/>
      <c r="F979" s="1572"/>
      <c r="G979" s="1572"/>
      <c r="H979" s="738" t="s">
        <v>3094</v>
      </c>
      <c r="I979" s="402">
        <v>608256</v>
      </c>
      <c r="J979" s="402">
        <v>2015</v>
      </c>
      <c r="K979" s="1575"/>
    </row>
    <row r="980" spans="1:11">
      <c r="A980" s="1628"/>
      <c r="B980" s="1572"/>
      <c r="C980" s="1569"/>
      <c r="D980" s="1572"/>
      <c r="E980" s="1572"/>
      <c r="F980" s="1572"/>
      <c r="G980" s="1572"/>
      <c r="H980" s="738" t="s">
        <v>3094</v>
      </c>
      <c r="I980" s="402">
        <v>608257</v>
      </c>
      <c r="J980" s="402">
        <v>2015</v>
      </c>
      <c r="K980" s="1575"/>
    </row>
    <row r="981" spans="1:11">
      <c r="A981" s="1628"/>
      <c r="B981" s="1572"/>
      <c r="C981" s="1569"/>
      <c r="D981" s="1572"/>
      <c r="E981" s="1572"/>
      <c r="F981" s="1572"/>
      <c r="G981" s="1572"/>
      <c r="H981" s="738" t="s">
        <v>3094</v>
      </c>
      <c r="I981" s="402">
        <v>608258</v>
      </c>
      <c r="J981" s="402">
        <v>2015</v>
      </c>
      <c r="K981" s="1575"/>
    </row>
    <row r="982" spans="1:11">
      <c r="A982" s="1628"/>
      <c r="B982" s="1572"/>
      <c r="C982" s="1569"/>
      <c r="D982" s="1572"/>
      <c r="E982" s="1572"/>
      <c r="F982" s="1572"/>
      <c r="G982" s="1572"/>
      <c r="H982" s="738" t="s">
        <v>3095</v>
      </c>
      <c r="I982" s="402">
        <v>608193</v>
      </c>
      <c r="J982" s="402">
        <v>2015</v>
      </c>
      <c r="K982" s="1575"/>
    </row>
    <row r="983" spans="1:11">
      <c r="A983" s="1628"/>
      <c r="B983" s="1572"/>
      <c r="C983" s="1569"/>
      <c r="D983" s="1572"/>
      <c r="E983" s="1572"/>
      <c r="F983" s="1572"/>
      <c r="G983" s="1572"/>
      <c r="H983" s="738" t="s">
        <v>3095</v>
      </c>
      <c r="I983" s="402">
        <v>608194</v>
      </c>
      <c r="J983" s="402">
        <v>2015</v>
      </c>
      <c r="K983" s="1575"/>
    </row>
    <row r="984" spans="1:11">
      <c r="A984" s="1628"/>
      <c r="B984" s="1572"/>
      <c r="C984" s="1569"/>
      <c r="D984" s="1572"/>
      <c r="E984" s="1572"/>
      <c r="F984" s="1572"/>
      <c r="G984" s="1572"/>
      <c r="H984" s="738" t="s">
        <v>3095</v>
      </c>
      <c r="I984" s="402">
        <v>608195</v>
      </c>
      <c r="J984" s="402">
        <v>2015</v>
      </c>
      <c r="K984" s="1575"/>
    </row>
    <row r="985" spans="1:11">
      <c r="A985" s="1628"/>
      <c r="B985" s="1572"/>
      <c r="C985" s="1569"/>
      <c r="D985" s="1572"/>
      <c r="E985" s="1572"/>
      <c r="F985" s="1572"/>
      <c r="G985" s="1572"/>
      <c r="H985" s="738" t="s">
        <v>3095</v>
      </c>
      <c r="I985" s="402">
        <v>608196</v>
      </c>
      <c r="J985" s="402">
        <v>2015</v>
      </c>
      <c r="K985" s="1575"/>
    </row>
    <row r="986" spans="1:11">
      <c r="A986" s="1628"/>
      <c r="B986" s="1572"/>
      <c r="C986" s="1569"/>
      <c r="D986" s="1572"/>
      <c r="E986" s="1572"/>
      <c r="F986" s="1572"/>
      <c r="G986" s="1572"/>
      <c r="H986" s="738" t="s">
        <v>1577</v>
      </c>
      <c r="I986" s="402">
        <v>608342</v>
      </c>
      <c r="J986" s="402">
        <v>2015</v>
      </c>
      <c r="K986" s="1575"/>
    </row>
    <row r="987" spans="1:11">
      <c r="A987" s="1628"/>
      <c r="B987" s="1572"/>
      <c r="C987" s="1569"/>
      <c r="D987" s="1572"/>
      <c r="E987" s="1572"/>
      <c r="F987" s="1572"/>
      <c r="G987" s="1572"/>
      <c r="H987" s="738" t="s">
        <v>1574</v>
      </c>
      <c r="I987" s="402">
        <v>608785</v>
      </c>
      <c r="J987" s="402">
        <v>2015</v>
      </c>
      <c r="K987" s="1575"/>
    </row>
    <row r="988" spans="1:11">
      <c r="A988" s="1628"/>
      <c r="B988" s="1572"/>
      <c r="C988" s="1569"/>
      <c r="D988" s="1572"/>
      <c r="E988" s="1572"/>
      <c r="F988" s="1572"/>
      <c r="G988" s="1572"/>
      <c r="H988" s="738" t="s">
        <v>1574</v>
      </c>
      <c r="I988" s="402">
        <v>608786</v>
      </c>
      <c r="J988" s="402">
        <v>2015</v>
      </c>
      <c r="K988" s="1575"/>
    </row>
    <row r="989" spans="1:11">
      <c r="A989" s="1628"/>
      <c r="B989" s="1572"/>
      <c r="C989" s="1569"/>
      <c r="D989" s="1572"/>
      <c r="E989" s="1572"/>
      <c r="F989" s="1572"/>
      <c r="G989" s="1572"/>
      <c r="H989" s="738" t="s">
        <v>1574</v>
      </c>
      <c r="I989" s="402">
        <v>608787</v>
      </c>
      <c r="J989" s="402">
        <v>2015</v>
      </c>
      <c r="K989" s="1575"/>
    </row>
    <row r="990" spans="1:11">
      <c r="A990" s="1628"/>
      <c r="B990" s="1572"/>
      <c r="C990" s="1569"/>
      <c r="D990" s="1572"/>
      <c r="E990" s="1572"/>
      <c r="F990" s="1572"/>
      <c r="G990" s="1572"/>
      <c r="H990" s="738" t="s">
        <v>1574</v>
      </c>
      <c r="I990" s="402">
        <v>608788</v>
      </c>
      <c r="J990" s="402">
        <v>2015</v>
      </c>
      <c r="K990" s="1575"/>
    </row>
    <row r="991" spans="1:11">
      <c r="A991" s="1628"/>
      <c r="B991" s="1572"/>
      <c r="C991" s="1569"/>
      <c r="D991" s="1572"/>
      <c r="E991" s="1572"/>
      <c r="F991" s="1572"/>
      <c r="G991" s="1572"/>
      <c r="H991" s="738" t="s">
        <v>1574</v>
      </c>
      <c r="I991" s="402">
        <v>608789</v>
      </c>
      <c r="J991" s="402">
        <v>2015</v>
      </c>
      <c r="K991" s="1575"/>
    </row>
    <row r="992" spans="1:11">
      <c r="A992" s="1628"/>
      <c r="B992" s="1572"/>
      <c r="C992" s="1569"/>
      <c r="D992" s="1572"/>
      <c r="E992" s="1572"/>
      <c r="F992" s="1572"/>
      <c r="G992" s="1572"/>
      <c r="H992" s="738" t="s">
        <v>1574</v>
      </c>
      <c r="I992" s="402">
        <v>608800</v>
      </c>
      <c r="J992" s="402">
        <v>2015</v>
      </c>
      <c r="K992" s="1575"/>
    </row>
    <row r="993" spans="1:11">
      <c r="A993" s="1628"/>
      <c r="B993" s="1572"/>
      <c r="C993" s="1569"/>
      <c r="D993" s="1572"/>
      <c r="E993" s="1572"/>
      <c r="F993" s="1572"/>
      <c r="G993" s="1572"/>
      <c r="H993" s="738" t="s">
        <v>1563</v>
      </c>
      <c r="I993" s="402">
        <v>608620</v>
      </c>
      <c r="J993" s="402">
        <v>2015</v>
      </c>
      <c r="K993" s="1575"/>
    </row>
    <row r="994" spans="1:11">
      <c r="A994" s="1628"/>
      <c r="B994" s="1572"/>
      <c r="C994" s="1569"/>
      <c r="D994" s="1572"/>
      <c r="E994" s="1572"/>
      <c r="F994" s="1572"/>
      <c r="G994" s="1572"/>
      <c r="H994" s="738" t="s">
        <v>1564</v>
      </c>
      <c r="I994" s="402">
        <v>608410</v>
      </c>
      <c r="J994" s="402">
        <v>2015</v>
      </c>
      <c r="K994" s="1575"/>
    </row>
    <row r="995" spans="1:11">
      <c r="A995" s="1628"/>
      <c r="B995" s="1572"/>
      <c r="C995" s="1569"/>
      <c r="D995" s="1572"/>
      <c r="E995" s="1572"/>
      <c r="F995" s="1572"/>
      <c r="G995" s="1572"/>
      <c r="H995" s="738" t="s">
        <v>1564</v>
      </c>
      <c r="I995" s="402">
        <v>608411</v>
      </c>
      <c r="J995" s="402">
        <v>2015</v>
      </c>
      <c r="K995" s="1575"/>
    </row>
    <row r="996" spans="1:11">
      <c r="A996" s="1628"/>
      <c r="B996" s="1572"/>
      <c r="C996" s="1569"/>
      <c r="D996" s="1572"/>
      <c r="E996" s="1572"/>
      <c r="F996" s="1572"/>
      <c r="G996" s="1572"/>
      <c r="H996" s="738" t="s">
        <v>1565</v>
      </c>
      <c r="I996" s="402">
        <v>608456</v>
      </c>
      <c r="J996" s="402">
        <v>2015</v>
      </c>
      <c r="K996" s="1575"/>
    </row>
    <row r="997" spans="1:11">
      <c r="A997" s="1628"/>
      <c r="B997" s="1572"/>
      <c r="C997" s="1569"/>
      <c r="D997" s="1572"/>
      <c r="E997" s="1572"/>
      <c r="F997" s="1572"/>
      <c r="G997" s="1572"/>
      <c r="H997" s="738" t="s">
        <v>1565</v>
      </c>
      <c r="I997" s="402">
        <v>608457</v>
      </c>
      <c r="J997" s="402">
        <v>2015</v>
      </c>
      <c r="K997" s="1575"/>
    </row>
    <row r="998" spans="1:11">
      <c r="A998" s="1628"/>
      <c r="B998" s="1572"/>
      <c r="C998" s="1569"/>
      <c r="D998" s="1572"/>
      <c r="E998" s="1572"/>
      <c r="F998" s="1572"/>
      <c r="G998" s="1572"/>
      <c r="H998" s="738" t="s">
        <v>1565</v>
      </c>
      <c r="I998" s="402">
        <v>608458</v>
      </c>
      <c r="J998" s="402">
        <v>2015</v>
      </c>
      <c r="K998" s="1575"/>
    </row>
    <row r="999" spans="1:11">
      <c r="A999" s="1628"/>
      <c r="B999" s="1572"/>
      <c r="C999" s="1569"/>
      <c r="D999" s="1572"/>
      <c r="E999" s="1572"/>
      <c r="F999" s="1572"/>
      <c r="G999" s="1572"/>
      <c r="H999" s="738" t="s">
        <v>1565</v>
      </c>
      <c r="I999" s="402">
        <v>608459</v>
      </c>
      <c r="J999" s="402">
        <v>2015</v>
      </c>
      <c r="K999" s="1575"/>
    </row>
    <row r="1000" spans="1:11">
      <c r="A1000" s="1628"/>
      <c r="B1000" s="1572"/>
      <c r="C1000" s="1569"/>
      <c r="D1000" s="1572"/>
      <c r="E1000" s="1572"/>
      <c r="F1000" s="1572"/>
      <c r="G1000" s="1572"/>
      <c r="H1000" s="738" t="s">
        <v>1565</v>
      </c>
      <c r="I1000" s="402">
        <v>608460</v>
      </c>
      <c r="J1000" s="402">
        <v>2015</v>
      </c>
      <c r="K1000" s="1575"/>
    </row>
    <row r="1001" spans="1:11">
      <c r="A1001" s="1628"/>
      <c r="B1001" s="1572"/>
      <c r="C1001" s="1569"/>
      <c r="D1001" s="1572"/>
      <c r="E1001" s="1572"/>
      <c r="F1001" s="1572"/>
      <c r="G1001" s="1572"/>
      <c r="H1001" s="738" t="s">
        <v>3096</v>
      </c>
      <c r="I1001" s="402">
        <v>608593</v>
      </c>
      <c r="J1001" s="402">
        <v>2015</v>
      </c>
      <c r="K1001" s="1575"/>
    </row>
    <row r="1002" spans="1:11">
      <c r="A1002" s="1628"/>
      <c r="B1002" s="1572"/>
      <c r="C1002" s="1569"/>
      <c r="D1002" s="1572"/>
      <c r="E1002" s="1572"/>
      <c r="F1002" s="1572"/>
      <c r="G1002" s="1572"/>
      <c r="H1002" s="738" t="s">
        <v>1567</v>
      </c>
      <c r="I1002" s="402">
        <v>608031</v>
      </c>
      <c r="J1002" s="402">
        <v>2015</v>
      </c>
      <c r="K1002" s="1575"/>
    </row>
    <row r="1003" spans="1:11">
      <c r="A1003" s="1628"/>
      <c r="B1003" s="1572"/>
      <c r="C1003" s="1569"/>
      <c r="D1003" s="1572"/>
      <c r="E1003" s="1572"/>
      <c r="F1003" s="1572"/>
      <c r="G1003" s="1572"/>
      <c r="H1003" s="738" t="s">
        <v>1575</v>
      </c>
      <c r="I1003" s="739">
        <v>608360</v>
      </c>
      <c r="J1003" s="402">
        <v>2015</v>
      </c>
      <c r="K1003" s="1575"/>
    </row>
    <row r="1004" spans="1:11">
      <c r="A1004" s="1628"/>
      <c r="B1004" s="1572"/>
      <c r="C1004" s="1569"/>
      <c r="D1004" s="1572"/>
      <c r="E1004" s="1572"/>
      <c r="F1004" s="1572"/>
      <c r="G1004" s="1572"/>
      <c r="H1004" s="738" t="s">
        <v>1575</v>
      </c>
      <c r="I1004" s="739">
        <v>608361</v>
      </c>
      <c r="J1004" s="402">
        <v>2015</v>
      </c>
      <c r="K1004" s="1575"/>
    </row>
    <row r="1005" spans="1:11">
      <c r="A1005" s="1628"/>
      <c r="B1005" s="1572"/>
      <c r="C1005" s="1569"/>
      <c r="D1005" s="1572"/>
      <c r="E1005" s="1572"/>
      <c r="F1005" s="1572"/>
      <c r="G1005" s="1572"/>
      <c r="H1005" s="740" t="s">
        <v>1569</v>
      </c>
      <c r="I1005" s="402"/>
      <c r="J1005" s="402">
        <v>2015</v>
      </c>
      <c r="K1005" s="1575"/>
    </row>
    <row r="1006" spans="1:11">
      <c r="A1006" s="1628"/>
      <c r="B1006" s="1572"/>
      <c r="C1006" s="1569"/>
      <c r="D1006" s="1572"/>
      <c r="E1006" s="1572"/>
      <c r="F1006" s="1572"/>
      <c r="G1006" s="1572"/>
      <c r="H1006" s="738" t="s">
        <v>3097</v>
      </c>
      <c r="I1006" s="402">
        <v>608491</v>
      </c>
      <c r="J1006" s="402">
        <v>2015</v>
      </c>
      <c r="K1006" s="1575"/>
    </row>
    <row r="1007" spans="1:11">
      <c r="A1007" s="1628"/>
      <c r="B1007" s="1572"/>
      <c r="C1007" s="1569"/>
      <c r="D1007" s="1572"/>
      <c r="E1007" s="1572"/>
      <c r="F1007" s="1572"/>
      <c r="G1007" s="1572"/>
      <c r="H1007" s="738" t="s">
        <v>3097</v>
      </c>
      <c r="I1007" s="402">
        <v>608492</v>
      </c>
      <c r="J1007" s="402">
        <v>2015</v>
      </c>
      <c r="K1007" s="1575"/>
    </row>
    <row r="1008" spans="1:11">
      <c r="A1008" s="1628"/>
      <c r="B1008" s="1572"/>
      <c r="C1008" s="1569"/>
      <c r="D1008" s="1572"/>
      <c r="E1008" s="1572"/>
      <c r="F1008" s="1572"/>
      <c r="G1008" s="1572"/>
      <c r="H1008" s="738" t="s">
        <v>3098</v>
      </c>
      <c r="I1008" s="402">
        <v>500684</v>
      </c>
      <c r="J1008" s="402">
        <v>2015</v>
      </c>
      <c r="K1008" s="1575"/>
    </row>
    <row r="1009" spans="1:11" ht="27.6">
      <c r="A1009" s="1628"/>
      <c r="B1009" s="1572"/>
      <c r="C1009" s="1569"/>
      <c r="D1009" s="1572"/>
      <c r="E1009" s="1572"/>
      <c r="F1009" s="1572"/>
      <c r="G1009" s="1572"/>
      <c r="H1009" s="738" t="s">
        <v>3099</v>
      </c>
      <c r="I1009" s="402"/>
      <c r="J1009" s="402">
        <v>2015</v>
      </c>
      <c r="K1009" s="1575"/>
    </row>
    <row r="1010" spans="1:11">
      <c r="A1010" s="1628"/>
      <c r="B1010" s="1572"/>
      <c r="C1010" s="1569"/>
      <c r="D1010" s="1572"/>
      <c r="E1010" s="1572"/>
      <c r="F1010" s="1572"/>
      <c r="G1010" s="1572"/>
      <c r="H1010" s="738" t="s">
        <v>3100</v>
      </c>
      <c r="I1010" s="402"/>
      <c r="J1010" s="402">
        <v>2015</v>
      </c>
      <c r="K1010" s="1575"/>
    </row>
    <row r="1011" spans="1:11">
      <c r="A1011" s="1628"/>
      <c r="B1011" s="1572"/>
      <c r="C1011" s="1569"/>
      <c r="D1011" s="1572"/>
      <c r="E1011" s="1572"/>
      <c r="F1011" s="1572"/>
      <c r="G1011" s="1572"/>
      <c r="H1011" s="738" t="s">
        <v>3101</v>
      </c>
      <c r="I1011" s="402"/>
      <c r="J1011" s="402">
        <v>2015</v>
      </c>
      <c r="K1011" s="1575"/>
    </row>
    <row r="1012" spans="1:11">
      <c r="A1012" s="1628"/>
      <c r="B1012" s="1573"/>
      <c r="C1012" s="1570"/>
      <c r="D1012" s="1573"/>
      <c r="E1012" s="1573"/>
      <c r="F1012" s="1573"/>
      <c r="G1012" s="1573"/>
      <c r="H1012" s="741" t="s">
        <v>3102</v>
      </c>
      <c r="I1012" s="742"/>
      <c r="J1012" s="742">
        <v>2015</v>
      </c>
      <c r="K1012" s="1576"/>
    </row>
    <row r="1013" spans="1:11">
      <c r="A1013" s="1542" t="s">
        <v>4776</v>
      </c>
      <c r="B1013" s="1571">
        <v>2</v>
      </c>
      <c r="C1013" s="1568" t="s">
        <v>4777</v>
      </c>
      <c r="D1013" s="1571" t="s">
        <v>4778</v>
      </c>
      <c r="E1013" s="1571">
        <v>15</v>
      </c>
      <c r="F1013" s="1571">
        <v>4.1100000000000003</v>
      </c>
      <c r="G1013" s="1571">
        <v>4</v>
      </c>
      <c r="H1013" s="738" t="s">
        <v>3103</v>
      </c>
      <c r="I1013" s="402">
        <v>607929</v>
      </c>
      <c r="J1013" s="402">
        <v>2015</v>
      </c>
      <c r="K1013" s="1574" t="s">
        <v>4773</v>
      </c>
    </row>
    <row r="1014" spans="1:11">
      <c r="A1014" s="1543"/>
      <c r="B1014" s="1572"/>
      <c r="C1014" s="1569"/>
      <c r="D1014" s="1572"/>
      <c r="E1014" s="1572"/>
      <c r="F1014" s="1572"/>
      <c r="G1014" s="1572"/>
      <c r="H1014" s="738" t="s">
        <v>3105</v>
      </c>
      <c r="I1014" s="402">
        <v>607936</v>
      </c>
      <c r="J1014" s="402">
        <v>2015</v>
      </c>
      <c r="K1014" s="1575"/>
    </row>
    <row r="1015" spans="1:11">
      <c r="A1015" s="1543"/>
      <c r="B1015" s="1572"/>
      <c r="C1015" s="1569"/>
      <c r="D1015" s="1572"/>
      <c r="E1015" s="1572"/>
      <c r="F1015" s="1572"/>
      <c r="G1015" s="1572"/>
      <c r="H1015" s="738" t="s">
        <v>3107</v>
      </c>
      <c r="I1015" s="402">
        <v>607940</v>
      </c>
      <c r="J1015" s="402">
        <v>2015</v>
      </c>
      <c r="K1015" s="1575"/>
    </row>
    <row r="1016" spans="1:11" ht="41.4">
      <c r="A1016" s="1543"/>
      <c r="B1016" s="1572"/>
      <c r="C1016" s="1569"/>
      <c r="D1016" s="1572"/>
      <c r="E1016" s="1572"/>
      <c r="F1016" s="1572"/>
      <c r="G1016" s="1572"/>
      <c r="H1016" s="738" t="s">
        <v>3108</v>
      </c>
      <c r="I1016" s="402">
        <v>500670</v>
      </c>
      <c r="J1016" s="402">
        <v>2015</v>
      </c>
      <c r="K1016" s="1575"/>
    </row>
    <row r="1017" spans="1:11" ht="27.6">
      <c r="A1017" s="1543"/>
      <c r="B1017" s="1572"/>
      <c r="C1017" s="1569"/>
      <c r="D1017" s="1572"/>
      <c r="E1017" s="1572"/>
      <c r="F1017" s="1572"/>
      <c r="G1017" s="1572"/>
      <c r="H1017" s="738" t="s">
        <v>3109</v>
      </c>
      <c r="I1017" s="402">
        <v>500672</v>
      </c>
      <c r="J1017" s="402">
        <v>2015</v>
      </c>
      <c r="K1017" s="1575"/>
    </row>
    <row r="1018" spans="1:11" ht="27.6">
      <c r="A1018" s="1543"/>
      <c r="B1018" s="1572"/>
      <c r="C1018" s="1569"/>
      <c r="D1018" s="1572"/>
      <c r="E1018" s="1572"/>
      <c r="F1018" s="1572"/>
      <c r="G1018" s="1572"/>
      <c r="H1018" s="738" t="s">
        <v>3110</v>
      </c>
      <c r="I1018" s="402">
        <v>608073</v>
      </c>
      <c r="J1018" s="402">
        <v>2015</v>
      </c>
      <c r="K1018" s="1575"/>
    </row>
    <row r="1019" spans="1:11">
      <c r="A1019" s="1543"/>
      <c r="B1019" s="1572"/>
      <c r="C1019" s="1569"/>
      <c r="D1019" s="1572"/>
      <c r="E1019" s="1572"/>
      <c r="F1019" s="1572"/>
      <c r="G1019" s="1572"/>
      <c r="H1019" s="738" t="s">
        <v>3111</v>
      </c>
      <c r="I1019" s="402">
        <v>608076</v>
      </c>
      <c r="J1019" s="402">
        <v>2015</v>
      </c>
      <c r="K1019" s="1575"/>
    </row>
    <row r="1020" spans="1:11">
      <c r="A1020" s="1543"/>
      <c r="B1020" s="1572"/>
      <c r="C1020" s="1569"/>
      <c r="D1020" s="1572"/>
      <c r="E1020" s="1572"/>
      <c r="F1020" s="1572"/>
      <c r="G1020" s="1572"/>
      <c r="H1020" s="738" t="s">
        <v>3112</v>
      </c>
      <c r="I1020" s="402">
        <v>500674</v>
      </c>
      <c r="J1020" s="402">
        <v>2015</v>
      </c>
      <c r="K1020" s="1575"/>
    </row>
    <row r="1021" spans="1:11">
      <c r="A1021" s="1543"/>
      <c r="B1021" s="1572"/>
      <c r="C1021" s="1569"/>
      <c r="D1021" s="1572"/>
      <c r="E1021" s="1572"/>
      <c r="F1021" s="1572"/>
      <c r="G1021" s="1572"/>
      <c r="H1021" s="743" t="s">
        <v>3113</v>
      </c>
      <c r="I1021" s="402">
        <v>608079</v>
      </c>
      <c r="J1021" s="402">
        <v>2015</v>
      </c>
      <c r="K1021" s="1575"/>
    </row>
    <row r="1022" spans="1:11">
      <c r="A1022" s="1543"/>
      <c r="B1022" s="1572"/>
      <c r="C1022" s="1569"/>
      <c r="D1022" s="1572"/>
      <c r="E1022" s="1572"/>
      <c r="F1022" s="1572"/>
      <c r="G1022" s="1572"/>
      <c r="H1022" s="738" t="s">
        <v>3114</v>
      </c>
      <c r="I1022" s="402">
        <v>608089</v>
      </c>
      <c r="J1022" s="402">
        <v>2015</v>
      </c>
      <c r="K1022" s="1575"/>
    </row>
    <row r="1023" spans="1:11">
      <c r="A1023" s="1543"/>
      <c r="B1023" s="1572"/>
      <c r="C1023" s="1569"/>
      <c r="D1023" s="1572"/>
      <c r="E1023" s="1572"/>
      <c r="F1023" s="1572"/>
      <c r="G1023" s="1572"/>
      <c r="H1023" s="738" t="s">
        <v>3115</v>
      </c>
      <c r="I1023" s="402">
        <v>608092</v>
      </c>
      <c r="J1023" s="402">
        <v>2015</v>
      </c>
      <c r="K1023" s="1575"/>
    </row>
    <row r="1024" spans="1:11">
      <c r="A1024" s="1543"/>
      <c r="B1024" s="1572"/>
      <c r="C1024" s="1569"/>
      <c r="D1024" s="1572"/>
      <c r="E1024" s="1572"/>
      <c r="F1024" s="1572"/>
      <c r="G1024" s="1572"/>
      <c r="H1024" s="738" t="s">
        <v>3116</v>
      </c>
      <c r="I1024" s="402">
        <v>608095</v>
      </c>
      <c r="J1024" s="402">
        <v>2015</v>
      </c>
      <c r="K1024" s="1575"/>
    </row>
    <row r="1025" spans="1:11" ht="27.6">
      <c r="A1025" s="1543"/>
      <c r="B1025" s="1572"/>
      <c r="C1025" s="1569"/>
      <c r="D1025" s="1572"/>
      <c r="E1025" s="1572"/>
      <c r="F1025" s="1572"/>
      <c r="G1025" s="1572"/>
      <c r="H1025" s="738" t="s">
        <v>3117</v>
      </c>
      <c r="I1025" s="402">
        <v>608109</v>
      </c>
      <c r="J1025" s="402">
        <v>2015</v>
      </c>
      <c r="K1025" s="1575"/>
    </row>
    <row r="1026" spans="1:11">
      <c r="A1026" s="1543"/>
      <c r="B1026" s="1572"/>
      <c r="C1026" s="1569"/>
      <c r="D1026" s="1572"/>
      <c r="E1026" s="1572"/>
      <c r="F1026" s="1572"/>
      <c r="G1026" s="1572"/>
      <c r="H1026" s="738" t="s">
        <v>3118</v>
      </c>
      <c r="I1026" s="402">
        <v>608112</v>
      </c>
      <c r="J1026" s="402">
        <v>2015</v>
      </c>
      <c r="K1026" s="1575"/>
    </row>
    <row r="1027" spans="1:11">
      <c r="A1027" s="1543"/>
      <c r="B1027" s="1572"/>
      <c r="C1027" s="1569"/>
      <c r="D1027" s="1572"/>
      <c r="E1027" s="1572"/>
      <c r="F1027" s="1572"/>
      <c r="G1027" s="1572"/>
      <c r="H1027" s="738" t="s">
        <v>3118</v>
      </c>
      <c r="I1027" s="402">
        <v>608113</v>
      </c>
      <c r="J1027" s="402">
        <v>2015</v>
      </c>
      <c r="K1027" s="1575"/>
    </row>
    <row r="1028" spans="1:11">
      <c r="A1028" s="1543"/>
      <c r="B1028" s="1572"/>
      <c r="C1028" s="1569"/>
      <c r="D1028" s="1572"/>
      <c r="E1028" s="1572"/>
      <c r="F1028" s="1572"/>
      <c r="G1028" s="1572"/>
      <c r="H1028" s="738" t="s">
        <v>3119</v>
      </c>
      <c r="I1028" s="402">
        <v>608110</v>
      </c>
      <c r="J1028" s="402">
        <v>2015</v>
      </c>
      <c r="K1028" s="1575"/>
    </row>
    <row r="1029" spans="1:11">
      <c r="A1029" s="1543"/>
      <c r="B1029" s="1572"/>
      <c r="C1029" s="1569"/>
      <c r="D1029" s="1572"/>
      <c r="E1029" s="1572"/>
      <c r="F1029" s="1572"/>
      <c r="G1029" s="1572"/>
      <c r="H1029" s="738" t="s">
        <v>3119</v>
      </c>
      <c r="I1029" s="402">
        <v>608111</v>
      </c>
      <c r="J1029" s="402">
        <v>2015</v>
      </c>
      <c r="K1029" s="1575"/>
    </row>
    <row r="1030" spans="1:11">
      <c r="A1030" s="1543"/>
      <c r="B1030" s="1572"/>
      <c r="C1030" s="1569"/>
      <c r="D1030" s="1572"/>
      <c r="E1030" s="1572"/>
      <c r="F1030" s="1572"/>
      <c r="G1030" s="1572"/>
      <c r="H1030" s="738" t="s">
        <v>3120</v>
      </c>
      <c r="I1030" s="402">
        <v>608118</v>
      </c>
      <c r="J1030" s="402">
        <v>2015</v>
      </c>
      <c r="K1030" s="1575"/>
    </row>
    <row r="1031" spans="1:11">
      <c r="A1031" s="1543"/>
      <c r="B1031" s="1572"/>
      <c r="C1031" s="1569"/>
      <c r="D1031" s="1572"/>
      <c r="E1031" s="1572"/>
      <c r="F1031" s="1572"/>
      <c r="G1031" s="1572"/>
      <c r="H1031" s="738" t="s">
        <v>3121</v>
      </c>
      <c r="I1031" s="402">
        <v>608119</v>
      </c>
      <c r="J1031" s="402">
        <v>2015</v>
      </c>
      <c r="K1031" s="1575"/>
    </row>
    <row r="1032" spans="1:11">
      <c r="A1032" s="1543"/>
      <c r="B1032" s="1572"/>
      <c r="C1032" s="1569"/>
      <c r="D1032" s="1572"/>
      <c r="E1032" s="1572"/>
      <c r="F1032" s="1572"/>
      <c r="G1032" s="1572"/>
      <c r="H1032" s="738" t="s">
        <v>3123</v>
      </c>
      <c r="I1032" s="402">
        <v>607974</v>
      </c>
      <c r="J1032" s="402">
        <v>2015</v>
      </c>
      <c r="K1032" s="1575"/>
    </row>
    <row r="1033" spans="1:11">
      <c r="A1033" s="1543"/>
      <c r="B1033" s="1572"/>
      <c r="C1033" s="1569"/>
      <c r="D1033" s="1572"/>
      <c r="E1033" s="1572"/>
      <c r="F1033" s="1572"/>
      <c r="G1033" s="1572"/>
      <c r="H1033" s="738" t="s">
        <v>3124</v>
      </c>
      <c r="I1033" s="402">
        <v>607975</v>
      </c>
      <c r="J1033" s="402">
        <v>2015</v>
      </c>
      <c r="K1033" s="1575"/>
    </row>
    <row r="1034" spans="1:11">
      <c r="A1034" s="1543"/>
      <c r="B1034" s="1572"/>
      <c r="C1034" s="1569"/>
      <c r="D1034" s="1572"/>
      <c r="E1034" s="1572"/>
      <c r="F1034" s="1572"/>
      <c r="G1034" s="1572"/>
      <c r="H1034" s="738" t="s">
        <v>3122</v>
      </c>
      <c r="I1034" s="402">
        <v>609101</v>
      </c>
      <c r="J1034" s="402">
        <v>2015</v>
      </c>
      <c r="K1034" s="1575"/>
    </row>
    <row r="1035" spans="1:11">
      <c r="A1035" s="1543"/>
      <c r="B1035" s="1572"/>
      <c r="C1035" s="1569"/>
      <c r="D1035" s="1572"/>
      <c r="E1035" s="1572"/>
      <c r="F1035" s="1572"/>
      <c r="G1035" s="1572"/>
      <c r="H1035" s="738" t="s">
        <v>3122</v>
      </c>
      <c r="I1035" s="402">
        <v>609102</v>
      </c>
      <c r="J1035" s="402">
        <v>2015</v>
      </c>
      <c r="K1035" s="1575"/>
    </row>
    <row r="1036" spans="1:11">
      <c r="A1036" s="1543"/>
      <c r="B1036" s="1572"/>
      <c r="C1036" s="1569"/>
      <c r="D1036" s="1572"/>
      <c r="E1036" s="1572"/>
      <c r="F1036" s="1572"/>
      <c r="G1036" s="1572"/>
      <c r="H1036" s="738" t="s">
        <v>3125</v>
      </c>
      <c r="I1036" s="402">
        <v>500678</v>
      </c>
      <c r="J1036" s="402">
        <v>2015</v>
      </c>
      <c r="K1036" s="1575"/>
    </row>
    <row r="1037" spans="1:11">
      <c r="A1037" s="1543"/>
      <c r="B1037" s="1572"/>
      <c r="C1037" s="1569"/>
      <c r="D1037" s="1572"/>
      <c r="E1037" s="1572"/>
      <c r="F1037" s="1572"/>
      <c r="G1037" s="1572"/>
      <c r="H1037" s="738" t="s">
        <v>3093</v>
      </c>
      <c r="I1037" s="402">
        <v>608164</v>
      </c>
      <c r="J1037" s="402">
        <v>2015</v>
      </c>
      <c r="K1037" s="1575"/>
    </row>
    <row r="1038" spans="1:11">
      <c r="A1038" s="1543"/>
      <c r="B1038" s="1572"/>
      <c r="C1038" s="1569"/>
      <c r="D1038" s="1572"/>
      <c r="E1038" s="1572"/>
      <c r="F1038" s="1572"/>
      <c r="G1038" s="1572"/>
      <c r="H1038" s="738" t="s">
        <v>3126</v>
      </c>
      <c r="I1038" s="402">
        <v>608175</v>
      </c>
      <c r="J1038" s="402">
        <v>2015</v>
      </c>
      <c r="K1038" s="1575"/>
    </row>
    <row r="1039" spans="1:11">
      <c r="A1039" s="1543"/>
      <c r="B1039" s="1572"/>
      <c r="C1039" s="1569"/>
      <c r="D1039" s="1572"/>
      <c r="E1039" s="1572"/>
      <c r="F1039" s="1572"/>
      <c r="G1039" s="1572"/>
      <c r="H1039" s="738" t="s">
        <v>3127</v>
      </c>
      <c r="I1039" s="402">
        <v>500680</v>
      </c>
      <c r="J1039" s="402">
        <v>2015</v>
      </c>
      <c r="K1039" s="1575"/>
    </row>
    <row r="1040" spans="1:11" ht="27.6">
      <c r="A1040" s="1543"/>
      <c r="B1040" s="1572"/>
      <c r="C1040" s="1569"/>
      <c r="D1040" s="1572"/>
      <c r="E1040" s="1572"/>
      <c r="F1040" s="1572"/>
      <c r="G1040" s="1572"/>
      <c r="H1040" s="738" t="s">
        <v>4779</v>
      </c>
      <c r="I1040" s="402">
        <v>607944</v>
      </c>
      <c r="J1040" s="402">
        <v>2015</v>
      </c>
      <c r="K1040" s="1575"/>
    </row>
    <row r="1041" spans="1:11">
      <c r="A1041" s="1543"/>
      <c r="B1041" s="1572"/>
      <c r="C1041" s="1569"/>
      <c r="D1041" s="1572"/>
      <c r="E1041" s="1572"/>
      <c r="F1041" s="1572"/>
      <c r="G1041" s="1572"/>
      <c r="H1041" s="738" t="s">
        <v>3106</v>
      </c>
      <c r="I1041" s="402">
        <v>607939</v>
      </c>
      <c r="J1041" s="402">
        <v>2015</v>
      </c>
      <c r="K1041" s="1575"/>
    </row>
    <row r="1042" spans="1:11">
      <c r="A1042" s="1543"/>
      <c r="B1042" s="1572"/>
      <c r="C1042" s="1569"/>
      <c r="D1042" s="1572"/>
      <c r="E1042" s="1572"/>
      <c r="F1042" s="1572"/>
      <c r="G1042" s="1572"/>
      <c r="H1042" s="738" t="s">
        <v>3417</v>
      </c>
      <c r="I1042" s="402">
        <v>609483</v>
      </c>
      <c r="J1042" s="402">
        <v>2016</v>
      </c>
      <c r="K1042" s="1575"/>
    </row>
    <row r="1043" spans="1:11">
      <c r="A1043" s="1543"/>
      <c r="B1043" s="1572"/>
      <c r="C1043" s="1569"/>
      <c r="D1043" s="1572"/>
      <c r="E1043" s="1572"/>
      <c r="F1043" s="1572"/>
      <c r="G1043" s="1572"/>
      <c r="H1043" s="738" t="s">
        <v>3417</v>
      </c>
      <c r="I1043" s="402">
        <v>609484</v>
      </c>
      <c r="J1043" s="402">
        <v>2016</v>
      </c>
      <c r="K1043" s="1575"/>
    </row>
    <row r="1044" spans="1:11">
      <c r="A1044" s="1543"/>
      <c r="B1044" s="1572"/>
      <c r="C1044" s="1569"/>
      <c r="D1044" s="1572"/>
      <c r="E1044" s="1572"/>
      <c r="F1044" s="1572"/>
      <c r="G1044" s="1572"/>
      <c r="H1044" s="738" t="s">
        <v>3412</v>
      </c>
      <c r="I1044" s="402">
        <v>610342</v>
      </c>
      <c r="J1044" s="402">
        <v>2017</v>
      </c>
      <c r="K1044" s="1575"/>
    </row>
    <row r="1045" spans="1:11">
      <c r="A1045" s="1543"/>
      <c r="B1045" s="1572"/>
      <c r="C1045" s="1569"/>
      <c r="D1045" s="1572"/>
      <c r="E1045" s="1572"/>
      <c r="F1045" s="1572"/>
      <c r="G1045" s="1572"/>
      <c r="H1045" s="738" t="s">
        <v>3413</v>
      </c>
      <c r="I1045" s="402">
        <v>610343</v>
      </c>
      <c r="J1045" s="402">
        <v>2017</v>
      </c>
      <c r="K1045" s="1575"/>
    </row>
    <row r="1046" spans="1:11">
      <c r="A1046" s="1543"/>
      <c r="B1046" s="1572"/>
      <c r="C1046" s="1569"/>
      <c r="D1046" s="1572"/>
      <c r="E1046" s="1572"/>
      <c r="F1046" s="1572"/>
      <c r="G1046" s="1572"/>
      <c r="H1046" s="738" t="s">
        <v>3414</v>
      </c>
      <c r="I1046" s="402">
        <v>610344</v>
      </c>
      <c r="J1046" s="402">
        <v>2017</v>
      </c>
      <c r="K1046" s="1575"/>
    </row>
    <row r="1047" spans="1:11">
      <c r="A1047" s="1543"/>
      <c r="B1047" s="1572"/>
      <c r="C1047" s="1569"/>
      <c r="D1047" s="1572"/>
      <c r="E1047" s="1572"/>
      <c r="F1047" s="1572"/>
      <c r="G1047" s="1572"/>
      <c r="H1047" s="738" t="s">
        <v>3415</v>
      </c>
      <c r="I1047" s="402">
        <v>610345</v>
      </c>
      <c r="J1047" s="402">
        <v>2017</v>
      </c>
      <c r="K1047" s="1575"/>
    </row>
    <row r="1048" spans="1:11">
      <c r="A1048" s="1543"/>
      <c r="B1048" s="1572"/>
      <c r="C1048" s="1569"/>
      <c r="D1048" s="1572"/>
      <c r="E1048" s="1572"/>
      <c r="F1048" s="1572"/>
      <c r="G1048" s="1572"/>
      <c r="H1048" s="738" t="s">
        <v>3416</v>
      </c>
      <c r="I1048" s="402">
        <v>610346</v>
      </c>
      <c r="J1048" s="402">
        <v>2017</v>
      </c>
      <c r="K1048" s="1575"/>
    </row>
    <row r="1049" spans="1:11">
      <c r="A1049" s="1543"/>
      <c r="B1049" s="1572"/>
      <c r="C1049" s="1569"/>
      <c r="D1049" s="1572"/>
      <c r="E1049" s="1572"/>
      <c r="F1049" s="1572"/>
      <c r="G1049" s="1572"/>
      <c r="H1049" s="738" t="s">
        <v>3418</v>
      </c>
      <c r="I1049" s="402">
        <v>614062</v>
      </c>
      <c r="J1049" s="402">
        <v>2020</v>
      </c>
      <c r="K1049" s="1575"/>
    </row>
    <row r="1050" spans="1:11">
      <c r="A1050" s="1543"/>
      <c r="B1050" s="1572"/>
      <c r="C1050" s="1569"/>
      <c r="D1050" s="1572"/>
      <c r="E1050" s="1572"/>
      <c r="F1050" s="1572"/>
      <c r="G1050" s="1572"/>
      <c r="H1050" s="738" t="s">
        <v>3418</v>
      </c>
      <c r="I1050" s="402">
        <v>614063</v>
      </c>
      <c r="J1050" s="402">
        <v>2020</v>
      </c>
      <c r="K1050" s="1575"/>
    </row>
    <row r="1051" spans="1:11">
      <c r="A1051" s="1543"/>
      <c r="B1051" s="1572"/>
      <c r="C1051" s="1569"/>
      <c r="D1051" s="1572"/>
      <c r="E1051" s="1572"/>
      <c r="F1051" s="1572"/>
      <c r="G1051" s="1572"/>
      <c r="H1051" s="738" t="s">
        <v>3419</v>
      </c>
      <c r="I1051" s="402">
        <v>614058</v>
      </c>
      <c r="J1051" s="402">
        <v>2020</v>
      </c>
      <c r="K1051" s="1575"/>
    </row>
    <row r="1052" spans="1:11">
      <c r="A1052" s="1543"/>
      <c r="B1052" s="1572"/>
      <c r="C1052" s="1569"/>
      <c r="D1052" s="1572"/>
      <c r="E1052" s="1572"/>
      <c r="F1052" s="1572"/>
      <c r="G1052" s="1572"/>
      <c r="H1052" s="738" t="s">
        <v>3419</v>
      </c>
      <c r="I1052" s="402">
        <v>614059</v>
      </c>
      <c r="J1052" s="402">
        <v>2020</v>
      </c>
      <c r="K1052" s="1575"/>
    </row>
    <row r="1053" spans="1:11">
      <c r="A1053" s="1543"/>
      <c r="B1053" s="1572"/>
      <c r="C1053" s="1569"/>
      <c r="D1053" s="1572"/>
      <c r="E1053" s="1572"/>
      <c r="F1053" s="1572"/>
      <c r="G1053" s="1572"/>
      <c r="H1053" s="738" t="s">
        <v>3419</v>
      </c>
      <c r="I1053" s="402">
        <v>614060</v>
      </c>
      <c r="J1053" s="402">
        <v>2020</v>
      </c>
      <c r="K1053" s="1575"/>
    </row>
    <row r="1054" spans="1:11">
      <c r="A1054" s="1543"/>
      <c r="B1054" s="1572"/>
      <c r="C1054" s="1569"/>
      <c r="D1054" s="1572"/>
      <c r="E1054" s="1572"/>
      <c r="F1054" s="1572"/>
      <c r="G1054" s="1572"/>
      <c r="H1054" s="738" t="s">
        <v>3419</v>
      </c>
      <c r="I1054" s="402">
        <v>614061</v>
      </c>
      <c r="J1054" s="402">
        <v>2020</v>
      </c>
      <c r="K1054" s="1575"/>
    </row>
    <row r="1055" spans="1:11">
      <c r="A1055" s="1543"/>
      <c r="B1055" s="1572"/>
      <c r="C1055" s="1569"/>
      <c r="D1055" s="1572"/>
      <c r="E1055" s="1572"/>
      <c r="F1055" s="1572"/>
      <c r="G1055" s="1572"/>
      <c r="H1055" s="738" t="s">
        <v>3420</v>
      </c>
      <c r="I1055" s="402">
        <v>614042</v>
      </c>
      <c r="J1055" s="402">
        <v>2020</v>
      </c>
      <c r="K1055" s="1575"/>
    </row>
    <row r="1056" spans="1:11">
      <c r="A1056" s="1543"/>
      <c r="B1056" s="1572"/>
      <c r="C1056" s="1569"/>
      <c r="D1056" s="1572"/>
      <c r="E1056" s="1572"/>
      <c r="F1056" s="1572"/>
      <c r="G1056" s="1572"/>
      <c r="H1056" s="738" t="s">
        <v>4780</v>
      </c>
      <c r="I1056" s="402">
        <v>613335</v>
      </c>
      <c r="J1056" s="402"/>
      <c r="K1056" s="1575"/>
    </row>
    <row r="1057" spans="1:11">
      <c r="A1057" s="1543"/>
      <c r="B1057" s="1572"/>
      <c r="C1057" s="1569"/>
      <c r="D1057" s="1572"/>
      <c r="E1057" s="1572"/>
      <c r="F1057" s="1572"/>
      <c r="G1057" s="1572"/>
      <c r="H1057" s="738" t="s">
        <v>3107</v>
      </c>
      <c r="I1057" s="402">
        <v>607940</v>
      </c>
      <c r="J1057" s="402"/>
      <c r="K1057" s="1575"/>
    </row>
    <row r="1058" spans="1:11">
      <c r="A1058" s="1543"/>
      <c r="B1058" s="1572"/>
      <c r="C1058" s="1569"/>
      <c r="D1058" s="1572"/>
      <c r="E1058" s="1572"/>
      <c r="F1058" s="1572"/>
      <c r="G1058" s="1572"/>
      <c r="H1058" s="738" t="s">
        <v>4781</v>
      </c>
      <c r="I1058" s="402"/>
      <c r="J1058" s="402"/>
      <c r="K1058" s="1575"/>
    </row>
    <row r="1059" spans="1:11">
      <c r="A1059" s="1543"/>
      <c r="B1059" s="1572"/>
      <c r="C1059" s="1569"/>
      <c r="D1059" s="1572"/>
      <c r="E1059" s="1572"/>
      <c r="F1059" s="1572"/>
      <c r="G1059" s="1572"/>
      <c r="H1059" s="738" t="s">
        <v>4782</v>
      </c>
      <c r="I1059" s="402">
        <v>614064</v>
      </c>
      <c r="J1059" s="402"/>
      <c r="K1059" s="1575"/>
    </row>
    <row r="1060" spans="1:11">
      <c r="A1060" s="1543"/>
      <c r="B1060" s="1572"/>
      <c r="C1060" s="1569"/>
      <c r="D1060" s="1572"/>
      <c r="E1060" s="1572"/>
      <c r="F1060" s="1572"/>
      <c r="G1060" s="1572"/>
      <c r="H1060" s="738" t="s">
        <v>4782</v>
      </c>
      <c r="I1060" s="402">
        <v>614065</v>
      </c>
      <c r="J1060" s="402"/>
      <c r="K1060" s="1575"/>
    </row>
    <row r="1061" spans="1:11">
      <c r="A1061" s="1543"/>
      <c r="B1061" s="1572"/>
      <c r="C1061" s="1569"/>
      <c r="D1061" s="1572"/>
      <c r="E1061" s="1572"/>
      <c r="F1061" s="1572"/>
      <c r="G1061" s="1572"/>
      <c r="H1061" s="738" t="s">
        <v>4782</v>
      </c>
      <c r="I1061" s="402">
        <v>614066</v>
      </c>
      <c r="J1061" s="402"/>
      <c r="K1061" s="1575"/>
    </row>
    <row r="1062" spans="1:11">
      <c r="A1062" s="1543"/>
      <c r="B1062" s="1572"/>
      <c r="C1062" s="1569"/>
      <c r="D1062" s="1572"/>
      <c r="E1062" s="1572"/>
      <c r="F1062" s="1572"/>
      <c r="G1062" s="1572"/>
      <c r="H1062" s="738" t="s">
        <v>4782</v>
      </c>
      <c r="I1062" s="402">
        <v>614067</v>
      </c>
      <c r="J1062" s="402"/>
      <c r="K1062" s="1575"/>
    </row>
    <row r="1063" spans="1:11">
      <c r="A1063" s="1543"/>
      <c r="B1063" s="1572"/>
      <c r="C1063" s="1569"/>
      <c r="D1063" s="1572"/>
      <c r="E1063" s="1572"/>
      <c r="F1063" s="1572"/>
      <c r="G1063" s="1572"/>
      <c r="H1063" s="738" t="s">
        <v>4782</v>
      </c>
      <c r="I1063" s="402">
        <v>614068</v>
      </c>
      <c r="J1063" s="402"/>
      <c r="K1063" s="1575"/>
    </row>
    <row r="1064" spans="1:11">
      <c r="A1064" s="1543"/>
      <c r="B1064" s="1572"/>
      <c r="C1064" s="1569"/>
      <c r="D1064" s="1572"/>
      <c r="E1064" s="1572"/>
      <c r="F1064" s="1572"/>
      <c r="G1064" s="1572"/>
      <c r="H1064" s="738" t="s">
        <v>4782</v>
      </c>
      <c r="I1064" s="402">
        <v>614069</v>
      </c>
      <c r="J1064" s="402"/>
      <c r="K1064" s="1575"/>
    </row>
    <row r="1065" spans="1:11">
      <c r="A1065" s="1543"/>
      <c r="B1065" s="1572"/>
      <c r="C1065" s="1569"/>
      <c r="D1065" s="1572"/>
      <c r="E1065" s="1572"/>
      <c r="F1065" s="1572"/>
      <c r="G1065" s="1572"/>
      <c r="H1065" s="738" t="s">
        <v>4782</v>
      </c>
      <c r="I1065" s="402">
        <v>614070</v>
      </c>
      <c r="J1065" s="402"/>
      <c r="K1065" s="1575"/>
    </row>
    <row r="1066" spans="1:11">
      <c r="A1066" s="1543"/>
      <c r="B1066" s="1572"/>
      <c r="C1066" s="1569"/>
      <c r="D1066" s="1572"/>
      <c r="E1066" s="1572"/>
      <c r="F1066" s="1572"/>
      <c r="G1066" s="1572"/>
      <c r="H1066" s="738" t="s">
        <v>4782</v>
      </c>
      <c r="I1066" s="402">
        <v>614071</v>
      </c>
      <c r="J1066" s="402"/>
      <c r="K1066" s="1575"/>
    </row>
    <row r="1067" spans="1:11">
      <c r="A1067" s="1543"/>
      <c r="B1067" s="1572"/>
      <c r="C1067" s="1569"/>
      <c r="D1067" s="1572"/>
      <c r="E1067" s="1572"/>
      <c r="F1067" s="1572"/>
      <c r="G1067" s="1572"/>
      <c r="H1067" s="738" t="s">
        <v>4782</v>
      </c>
      <c r="I1067" s="402">
        <v>614072</v>
      </c>
      <c r="J1067" s="402"/>
      <c r="K1067" s="1575"/>
    </row>
    <row r="1068" spans="1:11">
      <c r="A1068" s="1543"/>
      <c r="B1068" s="1572"/>
      <c r="C1068" s="1569"/>
      <c r="D1068" s="1572"/>
      <c r="E1068" s="1572"/>
      <c r="F1068" s="1572"/>
      <c r="G1068" s="1572"/>
      <c r="H1068" s="738" t="s">
        <v>4782</v>
      </c>
      <c r="I1068" s="402">
        <v>614073</v>
      </c>
      <c r="J1068" s="402"/>
      <c r="K1068" s="1575"/>
    </row>
    <row r="1069" spans="1:11">
      <c r="A1069" s="1543"/>
      <c r="B1069" s="1572"/>
      <c r="C1069" s="1569"/>
      <c r="D1069" s="1572"/>
      <c r="E1069" s="1572"/>
      <c r="F1069" s="1572"/>
      <c r="G1069" s="1572"/>
      <c r="H1069" s="738" t="s">
        <v>4782</v>
      </c>
      <c r="I1069" s="402">
        <v>614074</v>
      </c>
      <c r="J1069" s="402"/>
      <c r="K1069" s="1575"/>
    </row>
    <row r="1070" spans="1:11">
      <c r="A1070" s="1543"/>
      <c r="B1070" s="1572"/>
      <c r="C1070" s="1569"/>
      <c r="D1070" s="1572"/>
      <c r="E1070" s="1572"/>
      <c r="F1070" s="1572"/>
      <c r="G1070" s="1572"/>
      <c r="H1070" s="738" t="s">
        <v>4782</v>
      </c>
      <c r="I1070" s="402">
        <v>614075</v>
      </c>
      <c r="J1070" s="402"/>
      <c r="K1070" s="1575"/>
    </row>
    <row r="1071" spans="1:11">
      <c r="A1071" s="1543"/>
      <c r="B1071" s="1572"/>
      <c r="C1071" s="1569"/>
      <c r="D1071" s="1572"/>
      <c r="E1071" s="1572"/>
      <c r="F1071" s="1572"/>
      <c r="G1071" s="1572"/>
      <c r="H1071" s="738" t="s">
        <v>4782</v>
      </c>
      <c r="I1071" s="402">
        <v>614076</v>
      </c>
      <c r="J1071" s="402"/>
      <c r="K1071" s="1575"/>
    </row>
    <row r="1072" spans="1:11">
      <c r="A1072" s="1543"/>
      <c r="B1072" s="1572"/>
      <c r="C1072" s="1569"/>
      <c r="D1072" s="1572"/>
      <c r="E1072" s="1572"/>
      <c r="F1072" s="1572"/>
      <c r="G1072" s="1572"/>
      <c r="H1072" s="738" t="s">
        <v>4782</v>
      </c>
      <c r="I1072" s="402">
        <v>614077</v>
      </c>
      <c r="J1072" s="402"/>
      <c r="K1072" s="1575"/>
    </row>
    <row r="1073" spans="1:11">
      <c r="A1073" s="1543"/>
      <c r="B1073" s="1572"/>
      <c r="C1073" s="1569"/>
      <c r="D1073" s="1572"/>
      <c r="E1073" s="1572"/>
      <c r="F1073" s="1572"/>
      <c r="G1073" s="1572"/>
      <c r="H1073" s="738" t="s">
        <v>4782</v>
      </c>
      <c r="I1073" s="402">
        <v>614078</v>
      </c>
      <c r="J1073" s="402"/>
      <c r="K1073" s="1575"/>
    </row>
    <row r="1074" spans="1:11">
      <c r="A1074" s="1543"/>
      <c r="B1074" s="1572"/>
      <c r="C1074" s="1569"/>
      <c r="D1074" s="1572"/>
      <c r="E1074" s="1572"/>
      <c r="F1074" s="1572"/>
      <c r="G1074" s="1572"/>
      <c r="H1074" s="738" t="s">
        <v>4782</v>
      </c>
      <c r="I1074" s="402">
        <v>614079</v>
      </c>
      <c r="J1074" s="402"/>
      <c r="K1074" s="1575"/>
    </row>
    <row r="1075" spans="1:11">
      <c r="A1075" s="1543"/>
      <c r="B1075" s="1572"/>
      <c r="C1075" s="1569"/>
      <c r="D1075" s="1572"/>
      <c r="E1075" s="1572"/>
      <c r="F1075" s="1572"/>
      <c r="G1075" s="1572"/>
      <c r="H1075" s="738" t="s">
        <v>4782</v>
      </c>
      <c r="I1075" s="402">
        <v>614080</v>
      </c>
      <c r="J1075" s="402"/>
      <c r="K1075" s="1575"/>
    </row>
    <row r="1076" spans="1:11">
      <c r="A1076" s="1543"/>
      <c r="B1076" s="1572"/>
      <c r="C1076" s="1569"/>
      <c r="D1076" s="1572"/>
      <c r="E1076" s="1572"/>
      <c r="F1076" s="1572"/>
      <c r="G1076" s="1572"/>
      <c r="H1076" s="738" t="s">
        <v>4782</v>
      </c>
      <c r="I1076" s="402">
        <v>614081</v>
      </c>
      <c r="J1076" s="402"/>
      <c r="K1076" s="1575"/>
    </row>
    <row r="1077" spans="1:11">
      <c r="A1077" s="1543"/>
      <c r="B1077" s="1572"/>
      <c r="C1077" s="1569"/>
      <c r="D1077" s="1572"/>
      <c r="E1077" s="1572"/>
      <c r="F1077" s="1572"/>
      <c r="G1077" s="1572"/>
      <c r="H1077" s="738" t="s">
        <v>4782</v>
      </c>
      <c r="I1077" s="402">
        <v>614082</v>
      </c>
      <c r="J1077" s="402"/>
      <c r="K1077" s="1575"/>
    </row>
    <row r="1078" spans="1:11">
      <c r="A1078" s="1543"/>
      <c r="B1078" s="1572"/>
      <c r="C1078" s="1569"/>
      <c r="D1078" s="1572"/>
      <c r="E1078" s="1572"/>
      <c r="F1078" s="1572"/>
      <c r="G1078" s="1572"/>
      <c r="H1078" s="738" t="s">
        <v>4782</v>
      </c>
      <c r="I1078" s="402">
        <v>614083</v>
      </c>
      <c r="J1078" s="402"/>
      <c r="K1078" s="1575"/>
    </row>
    <row r="1079" spans="1:11">
      <c r="A1079" s="1543"/>
      <c r="B1079" s="1572"/>
      <c r="C1079" s="1569"/>
      <c r="D1079" s="1572"/>
      <c r="E1079" s="1572"/>
      <c r="F1079" s="1572"/>
      <c r="G1079" s="1572"/>
      <c r="H1079" s="738" t="s">
        <v>4783</v>
      </c>
      <c r="I1079" s="402">
        <v>501013</v>
      </c>
      <c r="J1079" s="402"/>
      <c r="K1079" s="1575"/>
    </row>
    <row r="1080" spans="1:11" ht="14.4" thickBot="1">
      <c r="A1080" s="1543"/>
      <c r="B1080" s="1572"/>
      <c r="C1080" s="1569"/>
      <c r="D1080" s="1572"/>
      <c r="E1080" s="1572"/>
      <c r="F1080" s="1572"/>
      <c r="G1080" s="1572"/>
      <c r="H1080" s="744" t="s">
        <v>4784</v>
      </c>
      <c r="I1080" s="737">
        <v>608174</v>
      </c>
      <c r="J1080" s="737"/>
      <c r="K1080" s="1575"/>
    </row>
    <row r="1081" spans="1:11">
      <c r="A1081" s="1543"/>
      <c r="B1081" s="1572"/>
      <c r="C1081" s="1569"/>
      <c r="D1081" s="1572"/>
      <c r="E1081" s="1572"/>
      <c r="F1081" s="1572"/>
      <c r="G1081" s="1572"/>
      <c r="H1081" s="738" t="s">
        <v>3094</v>
      </c>
      <c r="I1081" s="402">
        <v>608259</v>
      </c>
      <c r="J1081" s="402">
        <v>2015</v>
      </c>
      <c r="K1081" s="1575"/>
    </row>
    <row r="1082" spans="1:11">
      <c r="A1082" s="1543"/>
      <c r="B1082" s="1572"/>
      <c r="C1082" s="1569"/>
      <c r="D1082" s="1572"/>
      <c r="E1082" s="1572"/>
      <c r="F1082" s="1572"/>
      <c r="G1082" s="1572"/>
      <c r="H1082" s="738" t="s">
        <v>3094</v>
      </c>
      <c r="I1082" s="402">
        <v>608260</v>
      </c>
      <c r="J1082" s="402">
        <v>2015</v>
      </c>
      <c r="K1082" s="1575"/>
    </row>
    <row r="1083" spans="1:11">
      <c r="A1083" s="1543"/>
      <c r="B1083" s="1572"/>
      <c r="C1083" s="1569"/>
      <c r="D1083" s="1572"/>
      <c r="E1083" s="1572"/>
      <c r="F1083" s="1572"/>
      <c r="G1083" s="1572"/>
      <c r="H1083" s="738" t="s">
        <v>3094</v>
      </c>
      <c r="I1083" s="402">
        <v>608261</v>
      </c>
      <c r="J1083" s="402">
        <v>2015</v>
      </c>
      <c r="K1083" s="1575"/>
    </row>
    <row r="1084" spans="1:11">
      <c r="A1084" s="1543"/>
      <c r="B1084" s="1572"/>
      <c r="C1084" s="1569"/>
      <c r="D1084" s="1572"/>
      <c r="E1084" s="1572"/>
      <c r="F1084" s="1572"/>
      <c r="G1084" s="1572"/>
      <c r="H1084" s="738" t="s">
        <v>3094</v>
      </c>
      <c r="I1084" s="402">
        <v>608262</v>
      </c>
      <c r="J1084" s="402">
        <v>2015</v>
      </c>
      <c r="K1084" s="1575"/>
    </row>
    <row r="1085" spans="1:11">
      <c r="A1085" s="1543"/>
      <c r="B1085" s="1572"/>
      <c r="C1085" s="1569"/>
      <c r="D1085" s="1572"/>
      <c r="E1085" s="1572"/>
      <c r="F1085" s="1572"/>
      <c r="G1085" s="1572"/>
      <c r="H1085" s="738" t="s">
        <v>3095</v>
      </c>
      <c r="I1085" s="402">
        <v>608197</v>
      </c>
      <c r="J1085" s="402">
        <v>2015</v>
      </c>
      <c r="K1085" s="1575"/>
    </row>
    <row r="1086" spans="1:11">
      <c r="A1086" s="1543"/>
      <c r="B1086" s="1572"/>
      <c r="C1086" s="1569"/>
      <c r="D1086" s="1572"/>
      <c r="E1086" s="1572"/>
      <c r="F1086" s="1572"/>
      <c r="G1086" s="1572"/>
      <c r="H1086" s="738" t="s">
        <v>3095</v>
      </c>
      <c r="I1086" s="402">
        <v>608198</v>
      </c>
      <c r="J1086" s="402">
        <v>2015</v>
      </c>
      <c r="K1086" s="1575"/>
    </row>
    <row r="1087" spans="1:11">
      <c r="A1087" s="1543"/>
      <c r="B1087" s="1572"/>
      <c r="C1087" s="1569"/>
      <c r="D1087" s="1572"/>
      <c r="E1087" s="1572"/>
      <c r="F1087" s="1572"/>
      <c r="G1087" s="1572"/>
      <c r="H1087" s="738" t="s">
        <v>3095</v>
      </c>
      <c r="I1087" s="402">
        <v>608199</v>
      </c>
      <c r="J1087" s="402">
        <v>2015</v>
      </c>
      <c r="K1087" s="1575"/>
    </row>
    <row r="1088" spans="1:11">
      <c r="A1088" s="1543"/>
      <c r="B1088" s="1572"/>
      <c r="C1088" s="1569"/>
      <c r="D1088" s="1572"/>
      <c r="E1088" s="1572"/>
      <c r="F1088" s="1572"/>
      <c r="G1088" s="1572"/>
      <c r="H1088" s="738" t="s">
        <v>3095</v>
      </c>
      <c r="I1088" s="402">
        <v>608200</v>
      </c>
      <c r="J1088" s="402">
        <v>2015</v>
      </c>
      <c r="K1088" s="1575"/>
    </row>
    <row r="1089" spans="1:11">
      <c r="A1089" s="1543"/>
      <c r="B1089" s="1572"/>
      <c r="C1089" s="1569"/>
      <c r="D1089" s="1572"/>
      <c r="E1089" s="1572"/>
      <c r="F1089" s="1572"/>
      <c r="G1089" s="1572"/>
      <c r="H1089" s="738" t="s">
        <v>1577</v>
      </c>
      <c r="I1089" s="402">
        <v>608343</v>
      </c>
      <c r="J1089" s="402">
        <v>2015</v>
      </c>
      <c r="K1089" s="1575"/>
    </row>
    <row r="1090" spans="1:11">
      <c r="A1090" s="1543"/>
      <c r="B1090" s="1572"/>
      <c r="C1090" s="1569"/>
      <c r="D1090" s="1572"/>
      <c r="E1090" s="1572"/>
      <c r="F1090" s="1572"/>
      <c r="G1090" s="1572"/>
      <c r="H1090" s="738" t="s">
        <v>1574</v>
      </c>
      <c r="I1090" s="402">
        <v>608801</v>
      </c>
      <c r="J1090" s="402">
        <v>2015</v>
      </c>
      <c r="K1090" s="1575"/>
    </row>
    <row r="1091" spans="1:11">
      <c r="A1091" s="1543"/>
      <c r="B1091" s="1572"/>
      <c r="C1091" s="1569"/>
      <c r="D1091" s="1572"/>
      <c r="E1091" s="1572"/>
      <c r="F1091" s="1572"/>
      <c r="G1091" s="1572"/>
      <c r="H1091" s="738" t="s">
        <v>1574</v>
      </c>
      <c r="I1091" s="402">
        <v>608802</v>
      </c>
      <c r="J1091" s="402">
        <v>2015</v>
      </c>
      <c r="K1091" s="1575"/>
    </row>
    <row r="1092" spans="1:11">
      <c r="A1092" s="1543"/>
      <c r="B1092" s="1572"/>
      <c r="C1092" s="1569"/>
      <c r="D1092" s="1572"/>
      <c r="E1092" s="1572"/>
      <c r="F1092" s="1572"/>
      <c r="G1092" s="1572"/>
      <c r="H1092" s="738" t="s">
        <v>1574</v>
      </c>
      <c r="I1092" s="402">
        <v>608803</v>
      </c>
      <c r="J1092" s="402">
        <v>2015</v>
      </c>
      <c r="K1092" s="1575"/>
    </row>
    <row r="1093" spans="1:11">
      <c r="A1093" s="1543"/>
      <c r="B1093" s="1572"/>
      <c r="C1093" s="1569"/>
      <c r="D1093" s="1572"/>
      <c r="E1093" s="1572"/>
      <c r="F1093" s="1572"/>
      <c r="G1093" s="1572"/>
      <c r="H1093" s="738" t="s">
        <v>1574</v>
      </c>
      <c r="I1093" s="402">
        <v>608804</v>
      </c>
      <c r="J1093" s="402">
        <v>2015</v>
      </c>
      <c r="K1093" s="1575"/>
    </row>
    <row r="1094" spans="1:11">
      <c r="A1094" s="1543"/>
      <c r="B1094" s="1572"/>
      <c r="C1094" s="1569"/>
      <c r="D1094" s="1572"/>
      <c r="E1094" s="1572"/>
      <c r="F1094" s="1572"/>
      <c r="G1094" s="1572"/>
      <c r="H1094" s="738" t="s">
        <v>1574</v>
      </c>
      <c r="I1094" s="402">
        <v>608805</v>
      </c>
      <c r="J1094" s="402">
        <v>2015</v>
      </c>
      <c r="K1094" s="1575"/>
    </row>
    <row r="1095" spans="1:11">
      <c r="A1095" s="1543"/>
      <c r="B1095" s="1572"/>
      <c r="C1095" s="1569"/>
      <c r="D1095" s="1572"/>
      <c r="E1095" s="1572"/>
      <c r="F1095" s="1572"/>
      <c r="G1095" s="1572"/>
      <c r="H1095" s="738" t="s">
        <v>1574</v>
      </c>
      <c r="I1095" s="402">
        <v>608806</v>
      </c>
      <c r="J1095" s="402">
        <v>2015</v>
      </c>
      <c r="K1095" s="1575"/>
    </row>
    <row r="1096" spans="1:11">
      <c r="A1096" s="1543"/>
      <c r="B1096" s="1572"/>
      <c r="C1096" s="1569"/>
      <c r="D1096" s="1572"/>
      <c r="E1096" s="1572"/>
      <c r="F1096" s="1572"/>
      <c r="G1096" s="1572"/>
      <c r="H1096" s="738" t="s">
        <v>1574</v>
      </c>
      <c r="I1096" s="402">
        <v>608807</v>
      </c>
      <c r="J1096" s="402">
        <v>2015</v>
      </c>
      <c r="K1096" s="1575"/>
    </row>
    <row r="1097" spans="1:11">
      <c r="A1097" s="1543"/>
      <c r="B1097" s="1572"/>
      <c r="C1097" s="1569"/>
      <c r="D1097" s="1572"/>
      <c r="E1097" s="1572"/>
      <c r="F1097" s="1572"/>
      <c r="G1097" s="1572"/>
      <c r="H1097" s="738" t="s">
        <v>1574</v>
      </c>
      <c r="I1097" s="402">
        <v>608808</v>
      </c>
      <c r="J1097" s="402">
        <v>2015</v>
      </c>
      <c r="K1097" s="1575"/>
    </row>
    <row r="1098" spans="1:11">
      <c r="A1098" s="1543"/>
      <c r="B1098" s="1572"/>
      <c r="C1098" s="1569"/>
      <c r="D1098" s="1572"/>
      <c r="E1098" s="1572"/>
      <c r="F1098" s="1572"/>
      <c r="G1098" s="1572"/>
      <c r="H1098" s="738" t="s">
        <v>1574</v>
      </c>
      <c r="I1098" s="402">
        <v>608809</v>
      </c>
      <c r="J1098" s="402">
        <v>2015</v>
      </c>
      <c r="K1098" s="1575"/>
    </row>
    <row r="1099" spans="1:11">
      <c r="A1099" s="1543"/>
      <c r="B1099" s="1572"/>
      <c r="C1099" s="1569"/>
      <c r="D1099" s="1572"/>
      <c r="E1099" s="1572"/>
      <c r="F1099" s="1572"/>
      <c r="G1099" s="1572"/>
      <c r="H1099" s="738" t="s">
        <v>1574</v>
      </c>
      <c r="I1099" s="402">
        <v>608810</v>
      </c>
      <c r="J1099" s="402">
        <v>2015</v>
      </c>
      <c r="K1099" s="1575"/>
    </row>
    <row r="1100" spans="1:11">
      <c r="A1100" s="1543"/>
      <c r="B1100" s="1572"/>
      <c r="C1100" s="1569"/>
      <c r="D1100" s="1572"/>
      <c r="E1100" s="1572"/>
      <c r="F1100" s="1572"/>
      <c r="G1100" s="1572"/>
      <c r="H1100" s="738" t="s">
        <v>1574</v>
      </c>
      <c r="I1100" s="402">
        <v>608811</v>
      </c>
      <c r="J1100" s="402">
        <v>2015</v>
      </c>
      <c r="K1100" s="1575"/>
    </row>
    <row r="1101" spans="1:11">
      <c r="A1101" s="1543"/>
      <c r="B1101" s="1572"/>
      <c r="C1101" s="1569"/>
      <c r="D1101" s="1572"/>
      <c r="E1101" s="1572"/>
      <c r="F1101" s="1572"/>
      <c r="G1101" s="1572"/>
      <c r="H1101" s="738" t="s">
        <v>1574</v>
      </c>
      <c r="I1101" s="402">
        <v>608812</v>
      </c>
      <c r="J1101" s="402">
        <v>2015</v>
      </c>
      <c r="K1101" s="1575"/>
    </row>
    <row r="1102" spans="1:11">
      <c r="A1102" s="1543"/>
      <c r="B1102" s="1572"/>
      <c r="C1102" s="1569"/>
      <c r="D1102" s="1572"/>
      <c r="E1102" s="1572"/>
      <c r="F1102" s="1572"/>
      <c r="G1102" s="1572"/>
      <c r="H1102" s="738" t="s">
        <v>1574</v>
      </c>
      <c r="I1102" s="402">
        <v>608813</v>
      </c>
      <c r="J1102" s="402">
        <v>2015</v>
      </c>
      <c r="K1102" s="1575"/>
    </row>
    <row r="1103" spans="1:11">
      <c r="A1103" s="1543"/>
      <c r="B1103" s="1572"/>
      <c r="C1103" s="1569"/>
      <c r="D1103" s="1572"/>
      <c r="E1103" s="1572"/>
      <c r="F1103" s="1572"/>
      <c r="G1103" s="1572"/>
      <c r="H1103" s="738" t="s">
        <v>1574</v>
      </c>
      <c r="I1103" s="402">
        <v>608814</v>
      </c>
      <c r="J1103" s="402">
        <v>2015</v>
      </c>
      <c r="K1103" s="1575"/>
    </row>
    <row r="1104" spans="1:11">
      <c r="A1104" s="1543"/>
      <c r="B1104" s="1572"/>
      <c r="C1104" s="1569"/>
      <c r="D1104" s="1572"/>
      <c r="E1104" s="1572"/>
      <c r="F1104" s="1572"/>
      <c r="G1104" s="1572"/>
      <c r="H1104" s="738" t="s">
        <v>1574</v>
      </c>
      <c r="I1104" s="402">
        <v>608815</v>
      </c>
      <c r="J1104" s="402">
        <v>2015</v>
      </c>
      <c r="K1104" s="1575"/>
    </row>
    <row r="1105" spans="1:11">
      <c r="A1105" s="1543"/>
      <c r="B1105" s="1572"/>
      <c r="C1105" s="1569"/>
      <c r="D1105" s="1572"/>
      <c r="E1105" s="1572"/>
      <c r="F1105" s="1572"/>
      <c r="G1105" s="1572"/>
      <c r="H1105" s="738" t="s">
        <v>1574</v>
      </c>
      <c r="I1105" s="402">
        <v>608816</v>
      </c>
      <c r="J1105" s="402">
        <v>2015</v>
      </c>
      <c r="K1105" s="1575"/>
    </row>
    <row r="1106" spans="1:11">
      <c r="A1106" s="1543"/>
      <c r="B1106" s="1572"/>
      <c r="C1106" s="1569"/>
      <c r="D1106" s="1572"/>
      <c r="E1106" s="1572"/>
      <c r="F1106" s="1572"/>
      <c r="G1106" s="1572"/>
      <c r="H1106" s="738" t="s">
        <v>1563</v>
      </c>
      <c r="I1106" s="402">
        <v>608621</v>
      </c>
      <c r="J1106" s="402">
        <v>2015</v>
      </c>
      <c r="K1106" s="1575"/>
    </row>
    <row r="1107" spans="1:11">
      <c r="A1107" s="1543"/>
      <c r="B1107" s="1572"/>
      <c r="C1107" s="1569"/>
      <c r="D1107" s="1572"/>
      <c r="E1107" s="1572"/>
      <c r="F1107" s="1572"/>
      <c r="G1107" s="1572"/>
      <c r="H1107" s="738" t="s">
        <v>1564</v>
      </c>
      <c r="I1107" s="402">
        <v>608412</v>
      </c>
      <c r="J1107" s="402">
        <v>2015</v>
      </c>
      <c r="K1107" s="1575"/>
    </row>
    <row r="1108" spans="1:11">
      <c r="A1108" s="1543"/>
      <c r="B1108" s="1572"/>
      <c r="C1108" s="1569"/>
      <c r="D1108" s="1572"/>
      <c r="E1108" s="1572"/>
      <c r="F1108" s="1572"/>
      <c r="G1108" s="1572"/>
      <c r="H1108" s="738" t="s">
        <v>1564</v>
      </c>
      <c r="I1108" s="402">
        <v>608413</v>
      </c>
      <c r="J1108" s="402">
        <v>2015</v>
      </c>
      <c r="K1108" s="1575"/>
    </row>
    <row r="1109" spans="1:11">
      <c r="A1109" s="1543"/>
      <c r="B1109" s="1572"/>
      <c r="C1109" s="1569"/>
      <c r="D1109" s="1572"/>
      <c r="E1109" s="1572"/>
      <c r="F1109" s="1572"/>
      <c r="G1109" s="1572"/>
      <c r="H1109" s="738" t="s">
        <v>1565</v>
      </c>
      <c r="I1109" s="402">
        <v>608461</v>
      </c>
      <c r="J1109" s="402">
        <v>2015</v>
      </c>
      <c r="K1109" s="1575"/>
    </row>
    <row r="1110" spans="1:11">
      <c r="A1110" s="1543"/>
      <c r="B1110" s="1572"/>
      <c r="C1110" s="1569"/>
      <c r="D1110" s="1572"/>
      <c r="E1110" s="1572"/>
      <c r="F1110" s="1572"/>
      <c r="G1110" s="1572"/>
      <c r="H1110" s="738" t="s">
        <v>1565</v>
      </c>
      <c r="I1110" s="402">
        <v>60846</v>
      </c>
      <c r="J1110" s="402">
        <v>2015</v>
      </c>
      <c r="K1110" s="1575"/>
    </row>
    <row r="1111" spans="1:11">
      <c r="A1111" s="1543"/>
      <c r="B1111" s="1572"/>
      <c r="C1111" s="1569"/>
      <c r="D1111" s="1572"/>
      <c r="E1111" s="1572"/>
      <c r="F1111" s="1572"/>
      <c r="G1111" s="1572"/>
      <c r="H1111" s="738" t="s">
        <v>3096</v>
      </c>
      <c r="I1111" s="402">
        <v>608594</v>
      </c>
      <c r="J1111" s="402">
        <v>2015</v>
      </c>
      <c r="K1111" s="1575"/>
    </row>
    <row r="1112" spans="1:11">
      <c r="A1112" s="1543"/>
      <c r="B1112" s="1572"/>
      <c r="C1112" s="1569"/>
      <c r="D1112" s="1572"/>
      <c r="E1112" s="1572"/>
      <c r="F1112" s="1572"/>
      <c r="G1112" s="1572"/>
      <c r="H1112" s="738" t="s">
        <v>1567</v>
      </c>
      <c r="I1112" s="402">
        <v>608032</v>
      </c>
      <c r="J1112" s="402">
        <v>2015</v>
      </c>
      <c r="K1112" s="1575"/>
    </row>
    <row r="1113" spans="1:11">
      <c r="A1113" s="1543"/>
      <c r="B1113" s="1572"/>
      <c r="C1113" s="1569"/>
      <c r="D1113" s="1572"/>
      <c r="E1113" s="1572"/>
      <c r="F1113" s="1572"/>
      <c r="G1113" s="1572"/>
      <c r="H1113" s="738" t="s">
        <v>1575</v>
      </c>
      <c r="I1113" s="402">
        <v>608362</v>
      </c>
      <c r="J1113" s="402">
        <v>2015</v>
      </c>
      <c r="K1113" s="1575"/>
    </row>
    <row r="1114" spans="1:11">
      <c r="A1114" s="1543"/>
      <c r="B1114" s="1572"/>
      <c r="C1114" s="1569"/>
      <c r="D1114" s="1572"/>
      <c r="E1114" s="1572"/>
      <c r="F1114" s="1572"/>
      <c r="G1114" s="1572"/>
      <c r="H1114" s="738" t="s">
        <v>1575</v>
      </c>
      <c r="I1114" s="402">
        <v>608363</v>
      </c>
      <c r="J1114" s="402">
        <v>2015</v>
      </c>
      <c r="K1114" s="1575"/>
    </row>
    <row r="1115" spans="1:11">
      <c r="A1115" s="1543"/>
      <c r="B1115" s="1572"/>
      <c r="C1115" s="1569"/>
      <c r="D1115" s="1572"/>
      <c r="E1115" s="1572"/>
      <c r="F1115" s="1572"/>
      <c r="G1115" s="1572"/>
      <c r="H1115" s="738" t="s">
        <v>1569</v>
      </c>
      <c r="I1115" s="402"/>
      <c r="J1115" s="402">
        <v>2015</v>
      </c>
      <c r="K1115" s="1575"/>
    </row>
    <row r="1116" spans="1:11">
      <c r="A1116" s="1543"/>
      <c r="B1116" s="1572"/>
      <c r="C1116" s="1569"/>
      <c r="D1116" s="1572"/>
      <c r="E1116" s="1572"/>
      <c r="F1116" s="1572"/>
      <c r="G1116" s="1572"/>
      <c r="H1116" s="738" t="s">
        <v>3097</v>
      </c>
      <c r="I1116" s="402">
        <v>608497</v>
      </c>
      <c r="J1116" s="402">
        <v>2015</v>
      </c>
      <c r="K1116" s="1575"/>
    </row>
    <row r="1117" spans="1:11">
      <c r="A1117" s="1543"/>
      <c r="B1117" s="1572"/>
      <c r="C1117" s="1569"/>
      <c r="D1117" s="1572"/>
      <c r="E1117" s="1572"/>
      <c r="F1117" s="1572"/>
      <c r="G1117" s="1572"/>
      <c r="H1117" s="738" t="s">
        <v>3097</v>
      </c>
      <c r="I1117" s="402">
        <v>608498</v>
      </c>
      <c r="J1117" s="402">
        <v>2015</v>
      </c>
      <c r="K1117" s="1575"/>
    </row>
    <row r="1118" spans="1:11">
      <c r="A1118" s="1543"/>
      <c r="B1118" s="1572"/>
      <c r="C1118" s="1569"/>
      <c r="D1118" s="1572"/>
      <c r="E1118" s="1572"/>
      <c r="F1118" s="1572"/>
      <c r="G1118" s="1572"/>
      <c r="H1118" s="738" t="s">
        <v>3097</v>
      </c>
      <c r="I1118" s="402">
        <v>608499</v>
      </c>
      <c r="J1118" s="402">
        <v>2015</v>
      </c>
      <c r="K1118" s="1575"/>
    </row>
    <row r="1119" spans="1:11">
      <c r="A1119" s="1543"/>
      <c r="B1119" s="1572"/>
      <c r="C1119" s="1569"/>
      <c r="D1119" s="1572"/>
      <c r="E1119" s="1572"/>
      <c r="F1119" s="1572"/>
      <c r="G1119" s="1572"/>
      <c r="H1119" s="738" t="s">
        <v>3097</v>
      </c>
      <c r="I1119" s="402">
        <v>608500</v>
      </c>
      <c r="J1119" s="402">
        <v>2015</v>
      </c>
      <c r="K1119" s="1575"/>
    </row>
    <row r="1120" spans="1:11">
      <c r="A1120" s="1543"/>
      <c r="B1120" s="1572"/>
      <c r="C1120" s="1569"/>
      <c r="D1120" s="1572"/>
      <c r="E1120" s="1572"/>
      <c r="F1120" s="1572"/>
      <c r="G1120" s="1572"/>
      <c r="H1120" s="738" t="s">
        <v>3097</v>
      </c>
      <c r="I1120" s="402">
        <v>608501</v>
      </c>
      <c r="J1120" s="402">
        <v>2015</v>
      </c>
      <c r="K1120" s="1575"/>
    </row>
    <row r="1121" spans="1:11">
      <c r="A1121" s="1543"/>
      <c r="B1121" s="1572"/>
      <c r="C1121" s="1569"/>
      <c r="D1121" s="1572"/>
      <c r="E1121" s="1572"/>
      <c r="F1121" s="1572"/>
      <c r="G1121" s="1572"/>
      <c r="H1121" s="738" t="s">
        <v>3097</v>
      </c>
      <c r="I1121" s="402">
        <v>608502</v>
      </c>
      <c r="J1121" s="402">
        <v>2015</v>
      </c>
      <c r="K1121" s="1575"/>
    </row>
    <row r="1122" spans="1:11">
      <c r="A1122" s="1543"/>
      <c r="B1122" s="1572"/>
      <c r="C1122" s="1569"/>
      <c r="D1122" s="1572"/>
      <c r="E1122" s="1572"/>
      <c r="F1122" s="1572"/>
      <c r="G1122" s="1572"/>
      <c r="H1122" s="738" t="s">
        <v>3097</v>
      </c>
      <c r="I1122" s="402">
        <v>608503</v>
      </c>
      <c r="J1122" s="402">
        <v>2015</v>
      </c>
      <c r="K1122" s="1575"/>
    </row>
    <row r="1123" spans="1:11">
      <c r="A1123" s="1543"/>
      <c r="B1123" s="1572"/>
      <c r="C1123" s="1569"/>
      <c r="D1123" s="1572"/>
      <c r="E1123" s="1572"/>
      <c r="F1123" s="1572"/>
      <c r="G1123" s="1572"/>
      <c r="H1123" s="738" t="s">
        <v>3097</v>
      </c>
      <c r="I1123" s="402">
        <v>608504</v>
      </c>
      <c r="J1123" s="402">
        <v>2015</v>
      </c>
      <c r="K1123" s="1575"/>
    </row>
    <row r="1124" spans="1:11">
      <c r="A1124" s="1543"/>
      <c r="B1124" s="1572"/>
      <c r="C1124" s="1569"/>
      <c r="D1124" s="1572"/>
      <c r="E1124" s="1572"/>
      <c r="F1124" s="1572"/>
      <c r="G1124" s="1572"/>
      <c r="H1124" s="738" t="s">
        <v>3097</v>
      </c>
      <c r="I1124" s="402">
        <v>608505</v>
      </c>
      <c r="J1124" s="402">
        <v>2015</v>
      </c>
      <c r="K1124" s="1575"/>
    </row>
    <row r="1125" spans="1:11">
      <c r="A1125" s="1543"/>
      <c r="B1125" s="1572"/>
      <c r="C1125" s="1569"/>
      <c r="D1125" s="1572"/>
      <c r="E1125" s="1572"/>
      <c r="F1125" s="1572"/>
      <c r="G1125" s="1572"/>
      <c r="H1125" s="738" t="s">
        <v>3097</v>
      </c>
      <c r="I1125" s="402">
        <v>608506</v>
      </c>
      <c r="J1125" s="402">
        <v>2015</v>
      </c>
      <c r="K1125" s="1575"/>
    </row>
    <row r="1126" spans="1:11">
      <c r="A1126" s="1543"/>
      <c r="B1126" s="1572"/>
      <c r="C1126" s="1569"/>
      <c r="D1126" s="1572"/>
      <c r="E1126" s="1572"/>
      <c r="F1126" s="1572"/>
      <c r="G1126" s="1572"/>
      <c r="H1126" s="738" t="s">
        <v>3097</v>
      </c>
      <c r="I1126" s="402">
        <v>608507</v>
      </c>
      <c r="J1126" s="402">
        <v>2015</v>
      </c>
      <c r="K1126" s="1575"/>
    </row>
    <row r="1127" spans="1:11">
      <c r="A1127" s="1543"/>
      <c r="B1127" s="1572"/>
      <c r="C1127" s="1569"/>
      <c r="D1127" s="1572"/>
      <c r="E1127" s="1572"/>
      <c r="F1127" s="1572"/>
      <c r="G1127" s="1572"/>
      <c r="H1127" s="738" t="s">
        <v>3097</v>
      </c>
      <c r="I1127" s="402">
        <v>608508</v>
      </c>
      <c r="J1127" s="402">
        <v>2015</v>
      </c>
      <c r="K1127" s="1575"/>
    </row>
    <row r="1128" spans="1:11">
      <c r="A1128" s="1543"/>
      <c r="B1128" s="1572"/>
      <c r="C1128" s="1569"/>
      <c r="D1128" s="1572"/>
      <c r="E1128" s="1572"/>
      <c r="F1128" s="1572"/>
      <c r="G1128" s="1572"/>
      <c r="H1128" s="738" t="s">
        <v>3097</v>
      </c>
      <c r="I1128" s="402">
        <v>608509</v>
      </c>
      <c r="J1128" s="402">
        <v>2015</v>
      </c>
      <c r="K1128" s="1575"/>
    </row>
    <row r="1129" spans="1:11">
      <c r="A1129" s="1543"/>
      <c r="B1129" s="1572"/>
      <c r="C1129" s="1569"/>
      <c r="D1129" s="1572"/>
      <c r="E1129" s="1572"/>
      <c r="F1129" s="1572"/>
      <c r="G1129" s="1572"/>
      <c r="H1129" s="738" t="s">
        <v>3097</v>
      </c>
      <c r="I1129" s="402">
        <v>608510</v>
      </c>
      <c r="J1129" s="402">
        <v>2015</v>
      </c>
      <c r="K1129" s="1575"/>
    </row>
    <row r="1130" spans="1:11">
      <c r="A1130" s="1543"/>
      <c r="B1130" s="1572"/>
      <c r="C1130" s="1569"/>
      <c r="D1130" s="1572"/>
      <c r="E1130" s="1572"/>
      <c r="F1130" s="1572"/>
      <c r="G1130" s="1572"/>
      <c r="H1130" s="738" t="s">
        <v>3097</v>
      </c>
      <c r="I1130" s="402">
        <v>608511</v>
      </c>
      <c r="J1130" s="402">
        <v>2015</v>
      </c>
      <c r="K1130" s="1575"/>
    </row>
    <row r="1131" spans="1:11">
      <c r="A1131" s="1543"/>
      <c r="B1131" s="1572"/>
      <c r="C1131" s="1569"/>
      <c r="D1131" s="1572"/>
      <c r="E1131" s="1572"/>
      <c r="F1131" s="1572"/>
      <c r="G1131" s="1572"/>
      <c r="H1131" s="738" t="s">
        <v>3097</v>
      </c>
      <c r="I1131" s="402">
        <v>608512</v>
      </c>
      <c r="J1131" s="402">
        <v>2015</v>
      </c>
      <c r="K1131" s="1575"/>
    </row>
    <row r="1132" spans="1:11">
      <c r="A1132" s="1543"/>
      <c r="B1132" s="1572"/>
      <c r="C1132" s="1569"/>
      <c r="D1132" s="1572"/>
      <c r="E1132" s="1572"/>
      <c r="F1132" s="1572"/>
      <c r="G1132" s="1572"/>
      <c r="H1132" s="738" t="s">
        <v>3097</v>
      </c>
      <c r="I1132" s="402">
        <v>608513</v>
      </c>
      <c r="J1132" s="402">
        <v>2015</v>
      </c>
      <c r="K1132" s="1575"/>
    </row>
    <row r="1133" spans="1:11">
      <c r="A1133" s="1543"/>
      <c r="B1133" s="1572"/>
      <c r="C1133" s="1569"/>
      <c r="D1133" s="1572"/>
      <c r="E1133" s="1572"/>
      <c r="F1133" s="1572"/>
      <c r="G1133" s="1572"/>
      <c r="H1133" s="738" t="s">
        <v>3097</v>
      </c>
      <c r="I1133" s="402">
        <v>608514</v>
      </c>
      <c r="J1133" s="402">
        <v>2015</v>
      </c>
      <c r="K1133" s="1575"/>
    </row>
    <row r="1134" spans="1:11">
      <c r="A1134" s="1543"/>
      <c r="B1134" s="1572"/>
      <c r="C1134" s="1569"/>
      <c r="D1134" s="1572"/>
      <c r="E1134" s="1572"/>
      <c r="F1134" s="1572"/>
      <c r="G1134" s="1572"/>
      <c r="H1134" s="738" t="s">
        <v>3097</v>
      </c>
      <c r="I1134" s="402">
        <v>608515</v>
      </c>
      <c r="J1134" s="402">
        <v>2015</v>
      </c>
      <c r="K1134" s="1575"/>
    </row>
    <row r="1135" spans="1:11">
      <c r="A1135" s="1543"/>
      <c r="B1135" s="1572"/>
      <c r="C1135" s="1569"/>
      <c r="D1135" s="1572"/>
      <c r="E1135" s="1572"/>
      <c r="F1135" s="1572"/>
      <c r="G1135" s="1572"/>
      <c r="H1135" s="738" t="s">
        <v>3097</v>
      </c>
      <c r="I1135" s="402">
        <v>608516</v>
      </c>
      <c r="J1135" s="402">
        <v>2015</v>
      </c>
      <c r="K1135" s="1575"/>
    </row>
    <row r="1136" spans="1:11">
      <c r="A1136" s="1543"/>
      <c r="B1136" s="1572"/>
      <c r="C1136" s="1569"/>
      <c r="D1136" s="1572"/>
      <c r="E1136" s="1572"/>
      <c r="F1136" s="1572"/>
      <c r="G1136" s="1572"/>
      <c r="H1136" s="738" t="s">
        <v>3097</v>
      </c>
      <c r="I1136" s="402">
        <v>608517</v>
      </c>
      <c r="J1136" s="402">
        <v>2015</v>
      </c>
      <c r="K1136" s="1575"/>
    </row>
    <row r="1137" spans="1:11">
      <c r="A1137" s="1543"/>
      <c r="B1137" s="1572"/>
      <c r="C1137" s="1569"/>
      <c r="D1137" s="1572"/>
      <c r="E1137" s="1572"/>
      <c r="F1137" s="1572"/>
      <c r="G1137" s="1572"/>
      <c r="H1137" s="738" t="s">
        <v>3097</v>
      </c>
      <c r="I1137" s="402">
        <v>608518</v>
      </c>
      <c r="J1137" s="402">
        <v>2015</v>
      </c>
      <c r="K1137" s="1575"/>
    </row>
    <row r="1138" spans="1:11">
      <c r="A1138" s="1543"/>
      <c r="B1138" s="1572"/>
      <c r="C1138" s="1569"/>
      <c r="D1138" s="1572"/>
      <c r="E1138" s="1572"/>
      <c r="F1138" s="1572"/>
      <c r="G1138" s="1572"/>
      <c r="H1138" s="738" t="s">
        <v>3098</v>
      </c>
      <c r="I1138" s="402">
        <v>500681</v>
      </c>
      <c r="J1138" s="402">
        <v>2015</v>
      </c>
      <c r="K1138" s="1575"/>
    </row>
    <row r="1139" spans="1:11">
      <c r="A1139" s="1543"/>
      <c r="B1139" s="1572"/>
      <c r="C1139" s="1569"/>
      <c r="D1139" s="1572"/>
      <c r="E1139" s="1572"/>
      <c r="F1139" s="1572"/>
      <c r="G1139" s="1572"/>
      <c r="H1139" s="738" t="s">
        <v>3128</v>
      </c>
      <c r="I1139" s="402">
        <v>608587</v>
      </c>
      <c r="J1139" s="402">
        <v>2015</v>
      </c>
      <c r="K1139" s="1575"/>
    </row>
    <row r="1140" spans="1:11">
      <c r="A1140" s="1543"/>
      <c r="B1140" s="1572"/>
      <c r="C1140" s="1569"/>
      <c r="D1140" s="1572"/>
      <c r="E1140" s="1572"/>
      <c r="F1140" s="1572"/>
      <c r="G1140" s="1572"/>
      <c r="H1140" s="738" t="s">
        <v>3128</v>
      </c>
      <c r="I1140" s="402">
        <v>608588</v>
      </c>
      <c r="J1140" s="402">
        <v>2015</v>
      </c>
      <c r="K1140" s="1575"/>
    </row>
    <row r="1141" spans="1:11" ht="27.6">
      <c r="A1141" s="1543"/>
      <c r="B1141" s="1572"/>
      <c r="C1141" s="1569"/>
      <c r="D1141" s="1572"/>
      <c r="E1141" s="1572"/>
      <c r="F1141" s="1572"/>
      <c r="G1141" s="1572"/>
      <c r="H1141" s="738" t="s">
        <v>3099</v>
      </c>
      <c r="I1141" s="402"/>
      <c r="J1141" s="402">
        <v>2015</v>
      </c>
      <c r="K1141" s="1575"/>
    </row>
    <row r="1142" spans="1:11">
      <c r="A1142" s="1543"/>
      <c r="B1142" s="1572"/>
      <c r="C1142" s="1569"/>
      <c r="D1142" s="1572"/>
      <c r="E1142" s="1572"/>
      <c r="F1142" s="1572"/>
      <c r="G1142" s="1572"/>
      <c r="H1142" s="738" t="s">
        <v>3100</v>
      </c>
      <c r="I1142" s="402"/>
      <c r="J1142" s="402">
        <v>2015</v>
      </c>
      <c r="K1142" s="1575"/>
    </row>
    <row r="1143" spans="1:11">
      <c r="A1143" s="1543"/>
      <c r="B1143" s="1572"/>
      <c r="C1143" s="1569"/>
      <c r="D1143" s="1572"/>
      <c r="E1143" s="1572"/>
      <c r="F1143" s="1572"/>
      <c r="G1143" s="1572"/>
      <c r="H1143" s="738" t="s">
        <v>3101</v>
      </c>
      <c r="I1143" s="402"/>
      <c r="J1143" s="402">
        <v>2015</v>
      </c>
      <c r="K1143" s="1575"/>
    </row>
    <row r="1144" spans="1:11">
      <c r="A1144" s="1564"/>
      <c r="B1144" s="1573"/>
      <c r="C1144" s="1570"/>
      <c r="D1144" s="1573"/>
      <c r="E1144" s="1573"/>
      <c r="F1144" s="1573"/>
      <c r="G1144" s="1573"/>
      <c r="H1144" s="738" t="s">
        <v>3102</v>
      </c>
      <c r="I1144" s="402"/>
      <c r="J1144" s="402">
        <v>2015</v>
      </c>
      <c r="K1144" s="1576"/>
    </row>
    <row r="1145" spans="1:11">
      <c r="A1145" s="1542" t="s">
        <v>4776</v>
      </c>
      <c r="B1145" s="1571">
        <v>3</v>
      </c>
      <c r="C1145" s="1568" t="s">
        <v>4777</v>
      </c>
      <c r="D1145" s="1571" t="s">
        <v>4785</v>
      </c>
      <c r="E1145" s="1571">
        <v>15</v>
      </c>
      <c r="F1145" s="1571">
        <v>4.1900000000000004</v>
      </c>
      <c r="G1145" s="1571">
        <v>4</v>
      </c>
      <c r="H1145" s="733" t="s">
        <v>3129</v>
      </c>
      <c r="I1145" s="734">
        <v>607928</v>
      </c>
      <c r="J1145" s="734">
        <v>2015</v>
      </c>
      <c r="K1145" s="1574" t="s">
        <v>4786</v>
      </c>
    </row>
    <row r="1146" spans="1:11">
      <c r="A1146" s="1543"/>
      <c r="B1146" s="1572"/>
      <c r="C1146" s="1569"/>
      <c r="D1146" s="1572"/>
      <c r="E1146" s="1572"/>
      <c r="F1146" s="1572"/>
      <c r="G1146" s="1572"/>
      <c r="H1146" s="738" t="s">
        <v>3106</v>
      </c>
      <c r="I1146" s="402">
        <v>607939</v>
      </c>
      <c r="J1146" s="402">
        <v>2015</v>
      </c>
      <c r="K1146" s="1575"/>
    </row>
    <row r="1147" spans="1:11">
      <c r="A1147" s="1543"/>
      <c r="B1147" s="1572"/>
      <c r="C1147" s="1569"/>
      <c r="D1147" s="1572"/>
      <c r="E1147" s="1572"/>
      <c r="F1147" s="1572"/>
      <c r="G1147" s="1572"/>
      <c r="H1147" s="733" t="s">
        <v>3148</v>
      </c>
      <c r="I1147" s="734">
        <v>608165</v>
      </c>
      <c r="J1147" s="734">
        <v>2015</v>
      </c>
      <c r="K1147" s="1575"/>
    </row>
    <row r="1148" spans="1:11">
      <c r="A1148" s="1543"/>
      <c r="B1148" s="1572"/>
      <c r="C1148" s="1569"/>
      <c r="D1148" s="1572"/>
      <c r="E1148" s="1572"/>
      <c r="F1148" s="1572"/>
      <c r="G1148" s="1572"/>
      <c r="H1148" s="733" t="s">
        <v>3148</v>
      </c>
      <c r="I1148" s="734">
        <v>608166</v>
      </c>
      <c r="J1148" s="734">
        <v>2015</v>
      </c>
      <c r="K1148" s="1575"/>
    </row>
    <row r="1149" spans="1:11">
      <c r="A1149" s="1543"/>
      <c r="B1149" s="1572"/>
      <c r="C1149" s="1569"/>
      <c r="D1149" s="1572"/>
      <c r="E1149" s="1572"/>
      <c r="F1149" s="1572"/>
      <c r="G1149" s="1572"/>
      <c r="H1149" s="733" t="s">
        <v>3423</v>
      </c>
      <c r="I1149" s="734">
        <v>610475</v>
      </c>
      <c r="J1149" s="734"/>
      <c r="K1149" s="1575"/>
    </row>
    <row r="1150" spans="1:11">
      <c r="A1150" s="1543"/>
      <c r="B1150" s="1572"/>
      <c r="C1150" s="1569"/>
      <c r="D1150" s="1572"/>
      <c r="E1150" s="1572"/>
      <c r="F1150" s="1572"/>
      <c r="G1150" s="1572"/>
      <c r="H1150" s="733" t="s">
        <v>3423</v>
      </c>
      <c r="I1150" s="734">
        <v>610476</v>
      </c>
      <c r="J1150" s="734"/>
      <c r="K1150" s="1575"/>
    </row>
    <row r="1151" spans="1:11">
      <c r="A1151" s="1543"/>
      <c r="B1151" s="1572"/>
      <c r="C1151" s="1569"/>
      <c r="D1151" s="1572"/>
      <c r="E1151" s="1572"/>
      <c r="F1151" s="1572"/>
      <c r="G1151" s="1572"/>
      <c r="H1151" s="733" t="s">
        <v>3423</v>
      </c>
      <c r="I1151" s="734">
        <v>610477</v>
      </c>
      <c r="J1151" s="734"/>
      <c r="K1151" s="1575"/>
    </row>
    <row r="1152" spans="1:11">
      <c r="A1152" s="1543"/>
      <c r="B1152" s="1572"/>
      <c r="C1152" s="1569"/>
      <c r="D1152" s="1572"/>
      <c r="E1152" s="1572"/>
      <c r="F1152" s="1572"/>
      <c r="G1152" s="1572"/>
      <c r="H1152" s="733" t="s">
        <v>3423</v>
      </c>
      <c r="I1152" s="734">
        <v>610478</v>
      </c>
      <c r="J1152" s="734"/>
      <c r="K1152" s="1575"/>
    </row>
    <row r="1153" spans="1:11">
      <c r="A1153" s="1543"/>
      <c r="B1153" s="1572"/>
      <c r="C1153" s="1569"/>
      <c r="D1153" s="1572"/>
      <c r="E1153" s="1572"/>
      <c r="F1153" s="1572"/>
      <c r="G1153" s="1572"/>
      <c r="H1153" s="735" t="s">
        <v>3130</v>
      </c>
      <c r="I1153" s="402">
        <v>500652</v>
      </c>
      <c r="J1153" s="402">
        <v>2015</v>
      </c>
      <c r="K1153" s="1575"/>
    </row>
    <row r="1154" spans="1:11">
      <c r="A1154" s="1543"/>
      <c r="B1154" s="1572"/>
      <c r="C1154" s="1569"/>
      <c r="D1154" s="1572"/>
      <c r="E1154" s="1572"/>
      <c r="F1154" s="1572"/>
      <c r="G1154" s="1572"/>
      <c r="H1154" s="735" t="s">
        <v>3131</v>
      </c>
      <c r="I1154" s="402">
        <v>500655</v>
      </c>
      <c r="J1154" s="402">
        <v>2015</v>
      </c>
      <c r="K1154" s="1575"/>
    </row>
    <row r="1155" spans="1:11">
      <c r="A1155" s="1543"/>
      <c r="B1155" s="1572"/>
      <c r="C1155" s="1569"/>
      <c r="D1155" s="1572"/>
      <c r="E1155" s="1572"/>
      <c r="F1155" s="1572"/>
      <c r="G1155" s="1572"/>
      <c r="H1155" s="735" t="s">
        <v>3131</v>
      </c>
      <c r="I1155" s="402">
        <v>500656</v>
      </c>
      <c r="J1155" s="402">
        <v>2015</v>
      </c>
      <c r="K1155" s="1575"/>
    </row>
    <row r="1156" spans="1:11">
      <c r="A1156" s="1543"/>
      <c r="B1156" s="1572"/>
      <c r="C1156" s="1569"/>
      <c r="D1156" s="1572"/>
      <c r="E1156" s="1572"/>
      <c r="F1156" s="1572"/>
      <c r="G1156" s="1572"/>
      <c r="H1156" s="735" t="s">
        <v>3132</v>
      </c>
      <c r="I1156" s="402">
        <v>607944</v>
      </c>
      <c r="J1156" s="402">
        <v>2015</v>
      </c>
      <c r="K1156" s="1575"/>
    </row>
    <row r="1157" spans="1:11" ht="27.6">
      <c r="A1157" s="1543"/>
      <c r="B1157" s="1572"/>
      <c r="C1157" s="1569"/>
      <c r="D1157" s="1572"/>
      <c r="E1157" s="1572"/>
      <c r="F1157" s="1572"/>
      <c r="G1157" s="1572"/>
      <c r="H1157" s="735" t="s">
        <v>3133</v>
      </c>
      <c r="I1157" s="402">
        <v>607945</v>
      </c>
      <c r="J1157" s="402">
        <v>2015</v>
      </c>
      <c r="K1157" s="1575"/>
    </row>
    <row r="1158" spans="1:11">
      <c r="A1158" s="1543"/>
      <c r="B1158" s="1572"/>
      <c r="C1158" s="1569"/>
      <c r="D1158" s="1572"/>
      <c r="E1158" s="1572"/>
      <c r="F1158" s="1572"/>
      <c r="G1158" s="1572"/>
      <c r="H1158" s="735" t="s">
        <v>3134</v>
      </c>
      <c r="I1158" s="402">
        <v>500658</v>
      </c>
      <c r="J1158" s="402">
        <v>2015</v>
      </c>
      <c r="K1158" s="1575"/>
    </row>
    <row r="1159" spans="1:11" ht="27.6">
      <c r="A1159" s="1543"/>
      <c r="B1159" s="1572"/>
      <c r="C1159" s="1569"/>
      <c r="D1159" s="1572"/>
      <c r="E1159" s="1572"/>
      <c r="F1159" s="1572"/>
      <c r="G1159" s="1572"/>
      <c r="H1159" s="735" t="s">
        <v>3135</v>
      </c>
      <c r="I1159" s="402">
        <v>500659</v>
      </c>
      <c r="J1159" s="402">
        <v>2015</v>
      </c>
      <c r="K1159" s="1575"/>
    </row>
    <row r="1160" spans="1:11" ht="27.6">
      <c r="A1160" s="1543"/>
      <c r="B1160" s="1572"/>
      <c r="C1160" s="1569"/>
      <c r="D1160" s="1572"/>
      <c r="E1160" s="1572"/>
      <c r="F1160" s="1572"/>
      <c r="G1160" s="1572"/>
      <c r="H1160" s="735" t="s">
        <v>3136</v>
      </c>
      <c r="I1160" s="402">
        <v>500660</v>
      </c>
      <c r="J1160" s="402">
        <v>2015</v>
      </c>
      <c r="K1160" s="1575"/>
    </row>
    <row r="1161" spans="1:11" ht="27.6">
      <c r="A1161" s="1543"/>
      <c r="B1161" s="1572"/>
      <c r="C1161" s="1569"/>
      <c r="D1161" s="1572"/>
      <c r="E1161" s="1572"/>
      <c r="F1161" s="1572"/>
      <c r="G1161" s="1572"/>
      <c r="H1161" s="735" t="s">
        <v>3137</v>
      </c>
      <c r="I1161" s="402">
        <v>607951</v>
      </c>
      <c r="J1161" s="402">
        <v>2015</v>
      </c>
      <c r="K1161" s="1575"/>
    </row>
    <row r="1162" spans="1:11">
      <c r="A1162" s="1543"/>
      <c r="B1162" s="1572"/>
      <c r="C1162" s="1569"/>
      <c r="D1162" s="1572"/>
      <c r="E1162" s="1572"/>
      <c r="F1162" s="1572"/>
      <c r="G1162" s="1572"/>
      <c r="H1162" s="735" t="s">
        <v>3138</v>
      </c>
      <c r="I1162" s="402">
        <v>500665</v>
      </c>
      <c r="J1162" s="402">
        <v>2015</v>
      </c>
      <c r="K1162" s="1575"/>
    </row>
    <row r="1163" spans="1:11" ht="27.6">
      <c r="A1163" s="1543"/>
      <c r="B1163" s="1572"/>
      <c r="C1163" s="1569"/>
      <c r="D1163" s="1572"/>
      <c r="E1163" s="1572"/>
      <c r="F1163" s="1572"/>
      <c r="G1163" s="1572"/>
      <c r="H1163" s="735" t="s">
        <v>3141</v>
      </c>
      <c r="I1163" s="402">
        <v>608074</v>
      </c>
      <c r="J1163" s="402">
        <v>2015</v>
      </c>
      <c r="K1163" s="1575"/>
    </row>
    <row r="1164" spans="1:11" ht="41.4">
      <c r="A1164" s="1543"/>
      <c r="B1164" s="1572"/>
      <c r="C1164" s="1569"/>
      <c r="D1164" s="1572"/>
      <c r="E1164" s="1572"/>
      <c r="F1164" s="1572"/>
      <c r="G1164" s="1572"/>
      <c r="H1164" s="735" t="s">
        <v>3142</v>
      </c>
      <c r="I1164" s="402">
        <v>500673</v>
      </c>
      <c r="J1164" s="402">
        <v>2015</v>
      </c>
      <c r="K1164" s="1575"/>
    </row>
    <row r="1165" spans="1:11" ht="27.6">
      <c r="A1165" s="1543"/>
      <c r="B1165" s="1572"/>
      <c r="C1165" s="1569"/>
      <c r="D1165" s="1572"/>
      <c r="E1165" s="1572"/>
      <c r="F1165" s="1572"/>
      <c r="G1165" s="1572"/>
      <c r="H1165" s="735" t="s">
        <v>3143</v>
      </c>
      <c r="I1165" s="402">
        <v>500676</v>
      </c>
      <c r="J1165" s="402">
        <v>2015</v>
      </c>
      <c r="K1165" s="1575"/>
    </row>
    <row r="1166" spans="1:11" ht="27.6">
      <c r="A1166" s="1543"/>
      <c r="B1166" s="1572"/>
      <c r="C1166" s="1569"/>
      <c r="D1166" s="1572"/>
      <c r="E1166" s="1572"/>
      <c r="F1166" s="1572"/>
      <c r="G1166" s="1572"/>
      <c r="H1166" s="449" t="s">
        <v>3145</v>
      </c>
      <c r="I1166" s="402">
        <v>608086</v>
      </c>
      <c r="J1166" s="402">
        <v>2015</v>
      </c>
      <c r="K1166" s="1575"/>
    </row>
    <row r="1167" spans="1:11" ht="27.6">
      <c r="A1167" s="1543"/>
      <c r="B1167" s="1572"/>
      <c r="C1167" s="1569"/>
      <c r="D1167" s="1572"/>
      <c r="E1167" s="1572"/>
      <c r="F1167" s="1572"/>
      <c r="G1167" s="1572"/>
      <c r="H1167" s="449" t="s">
        <v>3145</v>
      </c>
      <c r="I1167" s="402">
        <v>608087</v>
      </c>
      <c r="J1167" s="402">
        <v>2015</v>
      </c>
      <c r="K1167" s="1575"/>
    </row>
    <row r="1168" spans="1:11" ht="27.6">
      <c r="A1168" s="1543"/>
      <c r="B1168" s="1572"/>
      <c r="C1168" s="1569"/>
      <c r="D1168" s="1572"/>
      <c r="E1168" s="1572"/>
      <c r="F1168" s="1572"/>
      <c r="G1168" s="1572"/>
      <c r="H1168" s="449" t="s">
        <v>3145</v>
      </c>
      <c r="I1168" s="402">
        <v>608088</v>
      </c>
      <c r="J1168" s="402">
        <v>2015</v>
      </c>
      <c r="K1168" s="1575"/>
    </row>
    <row r="1169" spans="1:11">
      <c r="A1169" s="1543"/>
      <c r="B1169" s="1572"/>
      <c r="C1169" s="1569"/>
      <c r="D1169" s="1572"/>
      <c r="E1169" s="1572"/>
      <c r="F1169" s="1572"/>
      <c r="G1169" s="1572"/>
      <c r="H1169" s="449" t="s">
        <v>3424</v>
      </c>
      <c r="I1169" s="402">
        <v>609456</v>
      </c>
      <c r="J1169" s="402">
        <v>2015</v>
      </c>
      <c r="K1169" s="1575"/>
    </row>
    <row r="1170" spans="1:11">
      <c r="A1170" s="1543"/>
      <c r="B1170" s="1572"/>
      <c r="C1170" s="1569"/>
      <c r="D1170" s="1572"/>
      <c r="E1170" s="1572"/>
      <c r="F1170" s="1572"/>
      <c r="G1170" s="1572"/>
      <c r="H1170" s="449" t="s">
        <v>3425</v>
      </c>
      <c r="I1170" s="402">
        <v>609457</v>
      </c>
      <c r="J1170" s="402">
        <v>2015</v>
      </c>
      <c r="K1170" s="1575"/>
    </row>
    <row r="1171" spans="1:11" ht="27.6">
      <c r="A1171" s="1543"/>
      <c r="B1171" s="1572"/>
      <c r="C1171" s="1569"/>
      <c r="D1171" s="1572"/>
      <c r="E1171" s="1572"/>
      <c r="F1171" s="1572"/>
      <c r="G1171" s="1572"/>
      <c r="H1171" s="735" t="s">
        <v>3146</v>
      </c>
      <c r="I1171" s="402">
        <v>500677</v>
      </c>
      <c r="J1171" s="402">
        <v>2015</v>
      </c>
      <c r="K1171" s="1575"/>
    </row>
    <row r="1172" spans="1:11">
      <c r="A1172" s="1543"/>
      <c r="B1172" s="1572"/>
      <c r="C1172" s="1569"/>
      <c r="D1172" s="1572"/>
      <c r="E1172" s="1572"/>
      <c r="F1172" s="1572"/>
      <c r="G1172" s="1572"/>
      <c r="H1172" s="735" t="s">
        <v>3147</v>
      </c>
      <c r="I1172" s="402">
        <v>608120</v>
      </c>
      <c r="J1172" s="402">
        <v>2015</v>
      </c>
      <c r="K1172" s="1575"/>
    </row>
    <row r="1173" spans="1:11">
      <c r="A1173" s="1543"/>
      <c r="B1173" s="1572"/>
      <c r="C1173" s="1569"/>
      <c r="D1173" s="1572"/>
      <c r="E1173" s="1572"/>
      <c r="F1173" s="1572"/>
      <c r="G1173" s="1572"/>
      <c r="H1173" s="735" t="s">
        <v>3147</v>
      </c>
      <c r="I1173" s="402">
        <v>608121</v>
      </c>
      <c r="J1173" s="402">
        <v>2015</v>
      </c>
      <c r="K1173" s="1575"/>
    </row>
    <row r="1174" spans="1:11">
      <c r="A1174" s="1543"/>
      <c r="B1174" s="1572"/>
      <c r="C1174" s="1569"/>
      <c r="D1174" s="1572"/>
      <c r="E1174" s="1572"/>
      <c r="F1174" s="1572"/>
      <c r="G1174" s="1572"/>
      <c r="H1174" s="735" t="s">
        <v>3147</v>
      </c>
      <c r="I1174" s="402">
        <v>608122</v>
      </c>
      <c r="J1174" s="402">
        <v>2015</v>
      </c>
      <c r="K1174" s="1575"/>
    </row>
    <row r="1175" spans="1:11">
      <c r="A1175" s="1543"/>
      <c r="B1175" s="1572"/>
      <c r="C1175" s="1569"/>
      <c r="D1175" s="1572"/>
      <c r="E1175" s="1572"/>
      <c r="F1175" s="1572"/>
      <c r="G1175" s="1572"/>
      <c r="H1175" s="735" t="s">
        <v>3147</v>
      </c>
      <c r="I1175" s="402">
        <v>608123</v>
      </c>
      <c r="J1175" s="402">
        <v>2015</v>
      </c>
      <c r="K1175" s="1575"/>
    </row>
    <row r="1176" spans="1:11">
      <c r="A1176" s="1543"/>
      <c r="B1176" s="1572"/>
      <c r="C1176" s="1569"/>
      <c r="D1176" s="1572"/>
      <c r="E1176" s="1572"/>
      <c r="F1176" s="1572"/>
      <c r="G1176" s="1572"/>
      <c r="H1176" s="735" t="s">
        <v>3426</v>
      </c>
      <c r="I1176" s="402">
        <v>609908</v>
      </c>
      <c r="J1176" s="402">
        <v>2016</v>
      </c>
      <c r="K1176" s="1575"/>
    </row>
    <row r="1177" spans="1:11">
      <c r="A1177" s="1543"/>
      <c r="B1177" s="1572"/>
      <c r="C1177" s="1569"/>
      <c r="D1177" s="1572"/>
      <c r="E1177" s="1572"/>
      <c r="F1177" s="1572"/>
      <c r="G1177" s="1572"/>
      <c r="H1177" s="735" t="s">
        <v>3427</v>
      </c>
      <c r="I1177" s="402">
        <v>609909</v>
      </c>
      <c r="J1177" s="402">
        <v>2017</v>
      </c>
      <c r="K1177" s="1575"/>
    </row>
    <row r="1178" spans="1:11">
      <c r="A1178" s="1543"/>
      <c r="B1178" s="1572"/>
      <c r="C1178" s="1569"/>
      <c r="D1178" s="1572"/>
      <c r="E1178" s="1572"/>
      <c r="F1178" s="1572"/>
      <c r="G1178" s="1572"/>
      <c r="H1178" s="735" t="s">
        <v>3428</v>
      </c>
      <c r="I1178" s="402">
        <v>609910</v>
      </c>
      <c r="J1178" s="402">
        <v>2017</v>
      </c>
      <c r="K1178" s="1575"/>
    </row>
    <row r="1179" spans="1:11">
      <c r="A1179" s="1543"/>
      <c r="B1179" s="1572"/>
      <c r="C1179" s="1569"/>
      <c r="D1179" s="1572"/>
      <c r="E1179" s="1572"/>
      <c r="F1179" s="1572"/>
      <c r="G1179" s="1572"/>
      <c r="H1179" s="735" t="s">
        <v>3421</v>
      </c>
      <c r="I1179" s="402">
        <v>500866</v>
      </c>
      <c r="J1179" s="402">
        <v>2018</v>
      </c>
      <c r="K1179" s="1575"/>
    </row>
    <row r="1180" spans="1:11">
      <c r="A1180" s="1543"/>
      <c r="B1180" s="1572"/>
      <c r="C1180" s="1569"/>
      <c r="D1180" s="1572"/>
      <c r="E1180" s="1572"/>
      <c r="F1180" s="1572"/>
      <c r="G1180" s="1572"/>
      <c r="H1180" s="735" t="s">
        <v>3429</v>
      </c>
      <c r="I1180" s="402">
        <v>613777</v>
      </c>
      <c r="J1180" s="402">
        <v>2019</v>
      </c>
      <c r="K1180" s="1575"/>
    </row>
    <row r="1181" spans="1:11">
      <c r="A1181" s="1543"/>
      <c r="B1181" s="1572"/>
      <c r="C1181" s="1569"/>
      <c r="D1181" s="1572"/>
      <c r="E1181" s="1572"/>
      <c r="F1181" s="1572"/>
      <c r="G1181" s="1572"/>
      <c r="H1181" s="735" t="s">
        <v>3431</v>
      </c>
      <c r="I1181" s="745">
        <v>501067</v>
      </c>
      <c r="J1181" s="402">
        <v>2021</v>
      </c>
      <c r="K1181" s="1575"/>
    </row>
    <row r="1182" spans="1:11">
      <c r="A1182" s="1543"/>
      <c r="B1182" s="1572"/>
      <c r="C1182" s="1569"/>
      <c r="D1182" s="1572"/>
      <c r="E1182" s="1572"/>
      <c r="F1182" s="1572"/>
      <c r="G1182" s="1572"/>
      <c r="H1182" s="735" t="s">
        <v>4787</v>
      </c>
      <c r="I1182" s="745">
        <v>501082</v>
      </c>
      <c r="J1182" s="745">
        <v>2021</v>
      </c>
      <c r="K1182" s="1575"/>
    </row>
    <row r="1183" spans="1:11">
      <c r="A1183" s="1543"/>
      <c r="B1183" s="1572"/>
      <c r="C1183" s="1569"/>
      <c r="D1183" s="1572"/>
      <c r="E1183" s="1572"/>
      <c r="F1183" s="1572"/>
      <c r="G1183" s="1572"/>
      <c r="H1183" s="735" t="s">
        <v>4788</v>
      </c>
      <c r="I1183" s="745">
        <v>501067</v>
      </c>
      <c r="J1183" s="402"/>
      <c r="K1183" s="1575"/>
    </row>
    <row r="1184" spans="1:11">
      <c r="A1184" s="1543"/>
      <c r="B1184" s="1572"/>
      <c r="C1184" s="1569"/>
      <c r="D1184" s="1572"/>
      <c r="E1184" s="1572"/>
      <c r="F1184" s="1572"/>
      <c r="G1184" s="1572"/>
      <c r="H1184" s="746" t="s">
        <v>4789</v>
      </c>
      <c r="I1184" s="745">
        <v>614496</v>
      </c>
      <c r="J1184" s="745">
        <v>2021</v>
      </c>
      <c r="K1184" s="1575"/>
    </row>
    <row r="1185" spans="1:11">
      <c r="A1185" s="1543"/>
      <c r="B1185" s="1572"/>
      <c r="C1185" s="1569"/>
      <c r="D1185" s="1572"/>
      <c r="E1185" s="1572"/>
      <c r="F1185" s="1572"/>
      <c r="G1185" s="1572"/>
      <c r="H1185" s="735" t="s">
        <v>4486</v>
      </c>
      <c r="I1185" s="402">
        <v>501163</v>
      </c>
      <c r="J1185" s="402">
        <v>2023</v>
      </c>
      <c r="K1185" s="1575"/>
    </row>
    <row r="1186" spans="1:11">
      <c r="A1186" s="1543"/>
      <c r="B1186" s="1572"/>
      <c r="C1186" s="1569"/>
      <c r="D1186" s="1572"/>
      <c r="E1186" s="1572"/>
      <c r="F1186" s="1572"/>
      <c r="G1186" s="1572"/>
      <c r="H1186" s="735" t="s">
        <v>4790</v>
      </c>
      <c r="I1186" s="402">
        <v>614648</v>
      </c>
      <c r="J1186" s="402">
        <v>2023</v>
      </c>
      <c r="K1186" s="1575"/>
    </row>
    <row r="1187" spans="1:11">
      <c r="A1187" s="1543"/>
      <c r="B1187" s="1572"/>
      <c r="C1187" s="1569"/>
      <c r="D1187" s="1572"/>
      <c r="E1187" s="1572"/>
      <c r="F1187" s="1572"/>
      <c r="G1187" s="1572"/>
      <c r="H1187" s="735" t="s">
        <v>4791</v>
      </c>
      <c r="I1187" s="402">
        <v>614650</v>
      </c>
      <c r="J1187" s="402">
        <v>2023</v>
      </c>
      <c r="K1187" s="1575"/>
    </row>
    <row r="1188" spans="1:11">
      <c r="A1188" s="1543"/>
      <c r="B1188" s="1572"/>
      <c r="C1188" s="1569"/>
      <c r="D1188" s="1572"/>
      <c r="E1188" s="1572"/>
      <c r="F1188" s="1572"/>
      <c r="G1188" s="1572"/>
      <c r="H1188" s="735" t="s">
        <v>4792</v>
      </c>
      <c r="I1188" s="402" t="s">
        <v>4793</v>
      </c>
      <c r="J1188" s="402">
        <v>2024</v>
      </c>
      <c r="K1188" s="1575"/>
    </row>
    <row r="1189" spans="1:11">
      <c r="A1189" s="1543"/>
      <c r="B1189" s="1572"/>
      <c r="C1189" s="1569"/>
      <c r="D1189" s="1572"/>
      <c r="E1189" s="1572"/>
      <c r="F1189" s="1572"/>
      <c r="G1189" s="1572"/>
      <c r="H1189" s="735" t="s">
        <v>4794</v>
      </c>
      <c r="I1189" s="402" t="s">
        <v>4795</v>
      </c>
      <c r="J1189" s="402">
        <v>2024</v>
      </c>
      <c r="K1189" s="1575"/>
    </row>
    <row r="1190" spans="1:11">
      <c r="A1190" s="1543"/>
      <c r="B1190" s="1572"/>
      <c r="C1190" s="1569"/>
      <c r="D1190" s="1572"/>
      <c r="E1190" s="1572"/>
      <c r="F1190" s="1572"/>
      <c r="G1190" s="1572"/>
      <c r="H1190" s="735" t="s">
        <v>4796</v>
      </c>
      <c r="I1190" s="402" t="s">
        <v>4797</v>
      </c>
      <c r="J1190" s="402">
        <v>2024</v>
      </c>
      <c r="K1190" s="1575"/>
    </row>
    <row r="1191" spans="1:11">
      <c r="A1191" s="1543"/>
      <c r="B1191" s="1572"/>
      <c r="C1191" s="1569"/>
      <c r="D1191" s="1572"/>
      <c r="E1191" s="1572"/>
      <c r="F1191" s="1572"/>
      <c r="G1191" s="1572"/>
      <c r="H1191" s="735" t="s">
        <v>4798</v>
      </c>
      <c r="I1191" s="402" t="s">
        <v>4799</v>
      </c>
      <c r="J1191" s="402">
        <v>2024</v>
      </c>
      <c r="K1191" s="1575"/>
    </row>
    <row r="1192" spans="1:11">
      <c r="A1192" s="1543"/>
      <c r="B1192" s="1572"/>
      <c r="C1192" s="1569"/>
      <c r="D1192" s="1572"/>
      <c r="E1192" s="1572"/>
      <c r="F1192" s="1572"/>
      <c r="G1192" s="1572"/>
      <c r="H1192" s="735" t="s">
        <v>4800</v>
      </c>
      <c r="I1192" s="402" t="s">
        <v>4801</v>
      </c>
      <c r="J1192" s="402">
        <v>2024</v>
      </c>
      <c r="K1192" s="1575"/>
    </row>
    <row r="1193" spans="1:11">
      <c r="A1193" s="1543"/>
      <c r="B1193" s="1572"/>
      <c r="C1193" s="1569"/>
      <c r="D1193" s="1572"/>
      <c r="E1193" s="1572"/>
      <c r="F1193" s="1572"/>
      <c r="G1193" s="1572"/>
      <c r="H1193" s="735" t="s">
        <v>4802</v>
      </c>
      <c r="I1193" s="402">
        <v>614822</v>
      </c>
      <c r="J1193" s="402">
        <v>2024</v>
      </c>
      <c r="K1193" s="1575"/>
    </row>
    <row r="1194" spans="1:11">
      <c r="A1194" s="1543"/>
      <c r="B1194" s="1572"/>
      <c r="C1194" s="1569"/>
      <c r="D1194" s="1572"/>
      <c r="E1194" s="1572"/>
      <c r="F1194" s="1572"/>
      <c r="G1194" s="1572"/>
      <c r="H1194" s="735" t="s">
        <v>4803</v>
      </c>
      <c r="I1194" s="402">
        <v>502026</v>
      </c>
      <c r="J1194" s="402">
        <v>2024</v>
      </c>
      <c r="K1194" s="1575"/>
    </row>
    <row r="1195" spans="1:11">
      <c r="A1195" s="1543"/>
      <c r="B1195" s="1572"/>
      <c r="C1195" s="1569"/>
      <c r="D1195" s="1572"/>
      <c r="E1195" s="1572"/>
      <c r="F1195" s="1572"/>
      <c r="G1195" s="1572"/>
      <c r="H1195" s="735" t="s">
        <v>4804</v>
      </c>
      <c r="I1195" s="402">
        <v>502029</v>
      </c>
      <c r="J1195" s="402">
        <v>2024</v>
      </c>
      <c r="K1195" s="1575"/>
    </row>
    <row r="1196" spans="1:11">
      <c r="A1196" s="1543"/>
      <c r="B1196" s="1572"/>
      <c r="C1196" s="1569"/>
      <c r="D1196" s="1572"/>
      <c r="E1196" s="1572"/>
      <c r="F1196" s="1572"/>
      <c r="G1196" s="1572"/>
      <c r="H1196" s="735" t="s">
        <v>4805</v>
      </c>
      <c r="I1196" s="402">
        <v>502031</v>
      </c>
      <c r="J1196" s="402">
        <v>2024</v>
      </c>
      <c r="K1196" s="1575"/>
    </row>
    <row r="1197" spans="1:11" ht="14.4" thickBot="1">
      <c r="A1197" s="1543"/>
      <c r="B1197" s="1572"/>
      <c r="C1197" s="1569"/>
      <c r="D1197" s="1572"/>
      <c r="E1197" s="1572"/>
      <c r="F1197" s="1572"/>
      <c r="G1197" s="1572"/>
      <c r="H1197" s="736" t="s">
        <v>4806</v>
      </c>
      <c r="I1197" s="737">
        <v>502032</v>
      </c>
      <c r="J1197" s="737">
        <v>2024</v>
      </c>
      <c r="K1197" s="1575"/>
    </row>
    <row r="1198" spans="1:11">
      <c r="A1198" s="1543"/>
      <c r="B1198" s="1572"/>
      <c r="C1198" s="1569"/>
      <c r="D1198" s="1572"/>
      <c r="E1198" s="1572"/>
      <c r="F1198" s="1572"/>
      <c r="G1198" s="1572"/>
      <c r="H1198" s="747" t="s">
        <v>1577</v>
      </c>
      <c r="I1198" s="734">
        <v>608344</v>
      </c>
      <c r="J1198" s="734">
        <v>2015</v>
      </c>
      <c r="K1198" s="1575"/>
    </row>
    <row r="1199" spans="1:11" ht="27.6">
      <c r="A1199" s="1543"/>
      <c r="B1199" s="1572"/>
      <c r="C1199" s="1569"/>
      <c r="D1199" s="1572"/>
      <c r="E1199" s="1572"/>
      <c r="F1199" s="1572"/>
      <c r="G1199" s="1572"/>
      <c r="H1199" s="735" t="s">
        <v>3139</v>
      </c>
      <c r="I1199" s="402">
        <v>607955</v>
      </c>
      <c r="J1199" s="402">
        <v>2015</v>
      </c>
      <c r="K1199" s="1575"/>
    </row>
    <row r="1200" spans="1:11" ht="27.6">
      <c r="A1200" s="1543"/>
      <c r="B1200" s="1572"/>
      <c r="C1200" s="1569"/>
      <c r="D1200" s="1572"/>
      <c r="E1200" s="1572"/>
      <c r="F1200" s="1572"/>
      <c r="G1200" s="1572"/>
      <c r="H1200" s="735" t="s">
        <v>3139</v>
      </c>
      <c r="I1200" s="402">
        <v>607956</v>
      </c>
      <c r="J1200" s="402">
        <v>2015</v>
      </c>
      <c r="K1200" s="1575"/>
    </row>
    <row r="1201" spans="1:11" ht="27.6">
      <c r="A1201" s="1543"/>
      <c r="B1201" s="1572"/>
      <c r="C1201" s="1569"/>
      <c r="D1201" s="1572"/>
      <c r="E1201" s="1572"/>
      <c r="F1201" s="1572"/>
      <c r="G1201" s="1572"/>
      <c r="H1201" s="735" t="s">
        <v>3139</v>
      </c>
      <c r="I1201" s="402">
        <v>607957</v>
      </c>
      <c r="J1201" s="402">
        <v>2015</v>
      </c>
      <c r="K1201" s="1575"/>
    </row>
    <row r="1202" spans="1:11" ht="27.6">
      <c r="A1202" s="1543"/>
      <c r="B1202" s="1572"/>
      <c r="C1202" s="1569"/>
      <c r="D1202" s="1572"/>
      <c r="E1202" s="1572"/>
      <c r="F1202" s="1572"/>
      <c r="G1202" s="1572"/>
      <c r="H1202" s="735" t="s">
        <v>3139</v>
      </c>
      <c r="I1202" s="402">
        <v>608048</v>
      </c>
      <c r="J1202" s="402">
        <v>2015</v>
      </c>
      <c r="K1202" s="1575"/>
    </row>
    <row r="1203" spans="1:11" ht="27.6">
      <c r="A1203" s="1543"/>
      <c r="B1203" s="1572"/>
      <c r="C1203" s="1569"/>
      <c r="D1203" s="1572"/>
      <c r="E1203" s="1572"/>
      <c r="F1203" s="1572"/>
      <c r="G1203" s="1572"/>
      <c r="H1203" s="735" t="s">
        <v>3139</v>
      </c>
      <c r="I1203" s="402">
        <v>608049</v>
      </c>
      <c r="J1203" s="402">
        <v>2015</v>
      </c>
      <c r="K1203" s="1575"/>
    </row>
    <row r="1204" spans="1:11" ht="27.6">
      <c r="A1204" s="1543"/>
      <c r="B1204" s="1572"/>
      <c r="C1204" s="1569"/>
      <c r="D1204" s="1572"/>
      <c r="E1204" s="1572"/>
      <c r="F1204" s="1572"/>
      <c r="G1204" s="1572"/>
      <c r="H1204" s="735" t="s">
        <v>3139</v>
      </c>
      <c r="I1204" s="402">
        <v>608050</v>
      </c>
      <c r="J1204" s="402">
        <v>2015</v>
      </c>
      <c r="K1204" s="1575"/>
    </row>
    <row r="1205" spans="1:11" ht="27.6">
      <c r="A1205" s="1543"/>
      <c r="B1205" s="1572"/>
      <c r="C1205" s="1569"/>
      <c r="D1205" s="1572"/>
      <c r="E1205" s="1572"/>
      <c r="F1205" s="1572"/>
      <c r="G1205" s="1572"/>
      <c r="H1205" s="735" t="s">
        <v>3139</v>
      </c>
      <c r="I1205" s="402">
        <v>608051</v>
      </c>
      <c r="J1205" s="402">
        <v>2015</v>
      </c>
      <c r="K1205" s="1575"/>
    </row>
    <row r="1206" spans="1:11" ht="27.6">
      <c r="A1206" s="1543"/>
      <c r="B1206" s="1572"/>
      <c r="C1206" s="1569"/>
      <c r="D1206" s="1572"/>
      <c r="E1206" s="1572"/>
      <c r="F1206" s="1572"/>
      <c r="G1206" s="1572"/>
      <c r="H1206" s="735" t="s">
        <v>3139</v>
      </c>
      <c r="I1206" s="402">
        <v>608052</v>
      </c>
      <c r="J1206" s="402">
        <v>2015</v>
      </c>
      <c r="K1206" s="1575"/>
    </row>
    <row r="1207" spans="1:11">
      <c r="A1207" s="1543"/>
      <c r="B1207" s="1572"/>
      <c r="C1207" s="1569"/>
      <c r="D1207" s="1572"/>
      <c r="E1207" s="1572"/>
      <c r="F1207" s="1572"/>
      <c r="G1207" s="1572"/>
      <c r="H1207" s="735" t="s">
        <v>3140</v>
      </c>
      <c r="I1207" s="402">
        <v>500668</v>
      </c>
      <c r="J1207" s="402">
        <v>2015</v>
      </c>
      <c r="K1207" s="1575"/>
    </row>
    <row r="1208" spans="1:11">
      <c r="A1208" s="1543"/>
      <c r="B1208" s="1572"/>
      <c r="C1208" s="1569"/>
      <c r="D1208" s="1572"/>
      <c r="E1208" s="1572"/>
      <c r="F1208" s="1572"/>
      <c r="G1208" s="1572"/>
      <c r="H1208" s="735" t="s">
        <v>3140</v>
      </c>
      <c r="I1208" s="402">
        <v>500669</v>
      </c>
      <c r="J1208" s="402">
        <v>2015</v>
      </c>
      <c r="K1208" s="1575"/>
    </row>
    <row r="1209" spans="1:11">
      <c r="A1209" s="1543"/>
      <c r="B1209" s="1572"/>
      <c r="C1209" s="1569"/>
      <c r="D1209" s="1572"/>
      <c r="E1209" s="1572"/>
      <c r="F1209" s="1572"/>
      <c r="G1209" s="1572"/>
      <c r="H1209" s="738" t="s">
        <v>1574</v>
      </c>
      <c r="I1209" s="402">
        <v>608817</v>
      </c>
      <c r="J1209" s="402">
        <v>2015</v>
      </c>
      <c r="K1209" s="1575"/>
    </row>
    <row r="1210" spans="1:11">
      <c r="A1210" s="1543"/>
      <c r="B1210" s="1572"/>
      <c r="C1210" s="1569"/>
      <c r="D1210" s="1572"/>
      <c r="E1210" s="1572"/>
      <c r="F1210" s="1572"/>
      <c r="G1210" s="1572"/>
      <c r="H1210" s="738" t="s">
        <v>1574</v>
      </c>
      <c r="I1210" s="402">
        <v>608818</v>
      </c>
      <c r="J1210" s="402">
        <v>2015</v>
      </c>
      <c r="K1210" s="1575"/>
    </row>
    <row r="1211" spans="1:11">
      <c r="A1211" s="1543"/>
      <c r="B1211" s="1572"/>
      <c r="C1211" s="1569"/>
      <c r="D1211" s="1572"/>
      <c r="E1211" s="1572"/>
      <c r="F1211" s="1572"/>
      <c r="G1211" s="1572"/>
      <c r="H1211" s="738" t="s">
        <v>1574</v>
      </c>
      <c r="I1211" s="402">
        <v>608819</v>
      </c>
      <c r="J1211" s="402">
        <v>2015</v>
      </c>
      <c r="K1211" s="1575"/>
    </row>
    <row r="1212" spans="1:11">
      <c r="A1212" s="1543"/>
      <c r="B1212" s="1572"/>
      <c r="C1212" s="1569"/>
      <c r="D1212" s="1572"/>
      <c r="E1212" s="1572"/>
      <c r="F1212" s="1572"/>
      <c r="G1212" s="1572"/>
      <c r="H1212" s="738" t="s">
        <v>1574</v>
      </c>
      <c r="I1212" s="402">
        <v>608820</v>
      </c>
      <c r="J1212" s="402">
        <v>2015</v>
      </c>
      <c r="K1212" s="1575"/>
    </row>
    <row r="1213" spans="1:11">
      <c r="A1213" s="1543"/>
      <c r="B1213" s="1572"/>
      <c r="C1213" s="1569"/>
      <c r="D1213" s="1572"/>
      <c r="E1213" s="1572"/>
      <c r="F1213" s="1572"/>
      <c r="G1213" s="1572"/>
      <c r="H1213" s="738" t="s">
        <v>1574</v>
      </c>
      <c r="I1213" s="402">
        <v>608821</v>
      </c>
      <c r="J1213" s="402">
        <v>2015</v>
      </c>
      <c r="K1213" s="1575"/>
    </row>
    <row r="1214" spans="1:11">
      <c r="A1214" s="1543"/>
      <c r="B1214" s="1572"/>
      <c r="C1214" s="1569"/>
      <c r="D1214" s="1572"/>
      <c r="E1214" s="1572"/>
      <c r="F1214" s="1572"/>
      <c r="G1214" s="1572"/>
      <c r="H1214" s="738" t="s">
        <v>1574</v>
      </c>
      <c r="I1214" s="402">
        <v>608822</v>
      </c>
      <c r="J1214" s="402">
        <v>2015</v>
      </c>
      <c r="K1214" s="1575"/>
    </row>
    <row r="1215" spans="1:11">
      <c r="A1215" s="1543"/>
      <c r="B1215" s="1572"/>
      <c r="C1215" s="1569"/>
      <c r="D1215" s="1572"/>
      <c r="E1215" s="1572"/>
      <c r="F1215" s="1572"/>
      <c r="G1215" s="1572"/>
      <c r="H1215" s="738" t="s">
        <v>1574</v>
      </c>
      <c r="I1215" s="402">
        <v>608823</v>
      </c>
      <c r="J1215" s="402">
        <v>2015</v>
      </c>
      <c r="K1215" s="1575"/>
    </row>
    <row r="1216" spans="1:11">
      <c r="A1216" s="1543"/>
      <c r="B1216" s="1572"/>
      <c r="C1216" s="1569"/>
      <c r="D1216" s="1572"/>
      <c r="E1216" s="1572"/>
      <c r="F1216" s="1572"/>
      <c r="G1216" s="1572"/>
      <c r="H1216" s="738" t="s">
        <v>1574</v>
      </c>
      <c r="I1216" s="402">
        <v>608824</v>
      </c>
      <c r="J1216" s="402">
        <v>2015</v>
      </c>
      <c r="K1216" s="1575"/>
    </row>
    <row r="1217" spans="1:11">
      <c r="A1217" s="1543"/>
      <c r="B1217" s="1572"/>
      <c r="C1217" s="1569"/>
      <c r="D1217" s="1572"/>
      <c r="E1217" s="1572"/>
      <c r="F1217" s="1572"/>
      <c r="G1217" s="1572"/>
      <c r="H1217" s="738" t="s">
        <v>1574</v>
      </c>
      <c r="I1217" s="402">
        <v>608825</v>
      </c>
      <c r="J1217" s="402">
        <v>2015</v>
      </c>
      <c r="K1217" s="1575"/>
    </row>
    <row r="1218" spans="1:11">
      <c r="A1218" s="1543"/>
      <c r="B1218" s="1572"/>
      <c r="C1218" s="1569"/>
      <c r="D1218" s="1572"/>
      <c r="E1218" s="1572"/>
      <c r="F1218" s="1572"/>
      <c r="G1218" s="1572"/>
      <c r="H1218" s="738" t="s">
        <v>1574</v>
      </c>
      <c r="I1218" s="402">
        <v>608826</v>
      </c>
      <c r="J1218" s="402">
        <v>2015</v>
      </c>
      <c r="K1218" s="1575"/>
    </row>
    <row r="1219" spans="1:11">
      <c r="A1219" s="1543"/>
      <c r="B1219" s="1572"/>
      <c r="C1219" s="1569"/>
      <c r="D1219" s="1572"/>
      <c r="E1219" s="1572"/>
      <c r="F1219" s="1572"/>
      <c r="G1219" s="1572"/>
      <c r="H1219" s="738" t="s">
        <v>1574</v>
      </c>
      <c r="I1219" s="402">
        <v>608827</v>
      </c>
      <c r="J1219" s="402">
        <v>2015</v>
      </c>
      <c r="K1219" s="1575"/>
    </row>
    <row r="1220" spans="1:11">
      <c r="A1220" s="1543"/>
      <c r="B1220" s="1572"/>
      <c r="C1220" s="1569"/>
      <c r="D1220" s="1572"/>
      <c r="E1220" s="1572"/>
      <c r="F1220" s="1572"/>
      <c r="G1220" s="1572"/>
      <c r="H1220" s="738" t="s">
        <v>1574</v>
      </c>
      <c r="I1220" s="402">
        <v>608828</v>
      </c>
      <c r="J1220" s="402">
        <v>2015</v>
      </c>
      <c r="K1220" s="1575"/>
    </row>
    <row r="1221" spans="1:11">
      <c r="A1221" s="1543"/>
      <c r="B1221" s="1572"/>
      <c r="C1221" s="1569"/>
      <c r="D1221" s="1572"/>
      <c r="E1221" s="1572"/>
      <c r="F1221" s="1572"/>
      <c r="G1221" s="1572"/>
      <c r="H1221" s="738" t="s">
        <v>1574</v>
      </c>
      <c r="I1221" s="402">
        <v>608829</v>
      </c>
      <c r="J1221" s="402">
        <v>2015</v>
      </c>
      <c r="K1221" s="1575"/>
    </row>
    <row r="1222" spans="1:11">
      <c r="A1222" s="1543"/>
      <c r="B1222" s="1572"/>
      <c r="C1222" s="1569"/>
      <c r="D1222" s="1572"/>
      <c r="E1222" s="1572"/>
      <c r="F1222" s="1572"/>
      <c r="G1222" s="1572"/>
      <c r="H1222" s="738" t="s">
        <v>1574</v>
      </c>
      <c r="I1222" s="402">
        <v>608830</v>
      </c>
      <c r="J1222" s="402">
        <v>2015</v>
      </c>
      <c r="K1222" s="1575"/>
    </row>
    <row r="1223" spans="1:11">
      <c r="A1223" s="1543"/>
      <c r="B1223" s="1572"/>
      <c r="C1223" s="1569"/>
      <c r="D1223" s="1572"/>
      <c r="E1223" s="1572"/>
      <c r="F1223" s="1572"/>
      <c r="G1223" s="1572"/>
      <c r="H1223" s="738" t="s">
        <v>1574</v>
      </c>
      <c r="I1223" s="402">
        <v>608831</v>
      </c>
      <c r="J1223" s="402">
        <v>2015</v>
      </c>
      <c r="K1223" s="1575"/>
    </row>
    <row r="1224" spans="1:11">
      <c r="A1224" s="1543"/>
      <c r="B1224" s="1572"/>
      <c r="C1224" s="1569"/>
      <c r="D1224" s="1572"/>
      <c r="E1224" s="1572"/>
      <c r="F1224" s="1572"/>
      <c r="G1224" s="1572"/>
      <c r="H1224" s="738" t="s">
        <v>1574</v>
      </c>
      <c r="I1224" s="402">
        <v>608832</v>
      </c>
      <c r="J1224" s="402">
        <v>2015</v>
      </c>
      <c r="K1224" s="1575"/>
    </row>
    <row r="1225" spans="1:11">
      <c r="A1225" s="1543"/>
      <c r="B1225" s="1572"/>
      <c r="C1225" s="1569"/>
      <c r="D1225" s="1572"/>
      <c r="E1225" s="1572"/>
      <c r="F1225" s="1572"/>
      <c r="G1225" s="1572"/>
      <c r="H1225" s="738" t="s">
        <v>1563</v>
      </c>
      <c r="I1225" s="402">
        <v>608622</v>
      </c>
      <c r="J1225" s="402">
        <v>2015</v>
      </c>
      <c r="K1225" s="1575"/>
    </row>
    <row r="1226" spans="1:11">
      <c r="A1226" s="1543"/>
      <c r="B1226" s="1572"/>
      <c r="C1226" s="1569"/>
      <c r="D1226" s="1572"/>
      <c r="E1226" s="1572"/>
      <c r="F1226" s="1572"/>
      <c r="G1226" s="1572"/>
      <c r="H1226" s="738" t="s">
        <v>1564</v>
      </c>
      <c r="I1226" s="402">
        <v>608414</v>
      </c>
      <c r="J1226" s="402">
        <v>2015</v>
      </c>
      <c r="K1226" s="1575"/>
    </row>
    <row r="1227" spans="1:11">
      <c r="A1227" s="1543"/>
      <c r="B1227" s="1572"/>
      <c r="C1227" s="1569"/>
      <c r="D1227" s="1572"/>
      <c r="E1227" s="1572"/>
      <c r="F1227" s="1572"/>
      <c r="G1227" s="1572"/>
      <c r="H1227" s="738" t="s">
        <v>1564</v>
      </c>
      <c r="I1227" s="402">
        <v>608415</v>
      </c>
      <c r="J1227" s="402">
        <v>2015</v>
      </c>
      <c r="K1227" s="1575"/>
    </row>
    <row r="1228" spans="1:11">
      <c r="A1228" s="1543"/>
      <c r="B1228" s="1572"/>
      <c r="C1228" s="1569"/>
      <c r="D1228" s="1572"/>
      <c r="E1228" s="1572"/>
      <c r="F1228" s="1572"/>
      <c r="G1228" s="1572"/>
      <c r="H1228" s="738" t="s">
        <v>1565</v>
      </c>
      <c r="I1228" s="402">
        <v>608466</v>
      </c>
      <c r="J1228" s="402">
        <v>2015</v>
      </c>
      <c r="K1228" s="1575"/>
    </row>
    <row r="1229" spans="1:11">
      <c r="A1229" s="1543"/>
      <c r="B1229" s="1572"/>
      <c r="C1229" s="1569"/>
      <c r="D1229" s="1572"/>
      <c r="E1229" s="1572"/>
      <c r="F1229" s="1572"/>
      <c r="G1229" s="1572"/>
      <c r="H1229" s="738" t="s">
        <v>3149</v>
      </c>
      <c r="I1229" s="402">
        <v>608595</v>
      </c>
      <c r="J1229" s="402">
        <v>2015</v>
      </c>
      <c r="K1229" s="1575"/>
    </row>
    <row r="1230" spans="1:11">
      <c r="A1230" s="1543"/>
      <c r="B1230" s="1572"/>
      <c r="C1230" s="1569"/>
      <c r="D1230" s="1572"/>
      <c r="E1230" s="1572"/>
      <c r="F1230" s="1572"/>
      <c r="G1230" s="1572"/>
      <c r="H1230" s="738" t="s">
        <v>1567</v>
      </c>
      <c r="I1230" s="402">
        <v>608033</v>
      </c>
      <c r="J1230" s="402">
        <v>2015</v>
      </c>
      <c r="K1230" s="1575"/>
    </row>
    <row r="1231" spans="1:11">
      <c r="A1231" s="1543"/>
      <c r="B1231" s="1572"/>
      <c r="C1231" s="1569"/>
      <c r="D1231" s="1572"/>
      <c r="E1231" s="1572"/>
      <c r="F1231" s="1572"/>
      <c r="G1231" s="1572"/>
      <c r="H1231" s="738" t="s">
        <v>1575</v>
      </c>
      <c r="I1231" s="402">
        <v>608364</v>
      </c>
      <c r="J1231" s="402">
        <v>2015</v>
      </c>
      <c r="K1231" s="1575"/>
    </row>
    <row r="1232" spans="1:11">
      <c r="A1232" s="1543"/>
      <c r="B1232" s="1572"/>
      <c r="C1232" s="1569"/>
      <c r="D1232" s="1572"/>
      <c r="E1232" s="1572"/>
      <c r="F1232" s="1572"/>
      <c r="G1232" s="1572"/>
      <c r="H1232" s="738" t="s">
        <v>1569</v>
      </c>
      <c r="I1232" s="402"/>
      <c r="J1232" s="402">
        <v>2015</v>
      </c>
      <c r="K1232" s="1575"/>
    </row>
    <row r="1233" spans="1:11">
      <c r="A1233" s="1543"/>
      <c r="B1233" s="1572"/>
      <c r="C1233" s="1569"/>
      <c r="D1233" s="1572"/>
      <c r="E1233" s="1572"/>
      <c r="F1233" s="1572"/>
      <c r="G1233" s="1572"/>
      <c r="H1233" s="738" t="s">
        <v>3097</v>
      </c>
      <c r="I1233" s="402">
        <v>608493</v>
      </c>
      <c r="J1233" s="402">
        <v>2015</v>
      </c>
      <c r="K1233" s="1575"/>
    </row>
    <row r="1234" spans="1:11">
      <c r="A1234" s="1543"/>
      <c r="B1234" s="1572"/>
      <c r="C1234" s="1569"/>
      <c r="D1234" s="1572"/>
      <c r="E1234" s="1572"/>
      <c r="F1234" s="1572"/>
      <c r="G1234" s="1572"/>
      <c r="H1234" s="738" t="s">
        <v>3097</v>
      </c>
      <c r="I1234" s="402">
        <v>608494</v>
      </c>
      <c r="J1234" s="402">
        <v>2015</v>
      </c>
      <c r="K1234" s="1575"/>
    </row>
    <row r="1235" spans="1:11">
      <c r="A1235" s="1543"/>
      <c r="B1235" s="1572"/>
      <c r="C1235" s="1569"/>
      <c r="D1235" s="1572"/>
      <c r="E1235" s="1572"/>
      <c r="F1235" s="1572"/>
      <c r="G1235" s="1572"/>
      <c r="H1235" s="738" t="s">
        <v>3098</v>
      </c>
      <c r="I1235" s="402">
        <v>500686</v>
      </c>
      <c r="J1235" s="402">
        <v>2015</v>
      </c>
      <c r="K1235" s="1575"/>
    </row>
    <row r="1236" spans="1:11" ht="27.6">
      <c r="A1236" s="1543"/>
      <c r="B1236" s="1572"/>
      <c r="C1236" s="1569"/>
      <c r="D1236" s="1572"/>
      <c r="E1236" s="1572"/>
      <c r="F1236" s="1572"/>
      <c r="G1236" s="1572"/>
      <c r="H1236" s="738" t="s">
        <v>3099</v>
      </c>
      <c r="I1236" s="402"/>
      <c r="J1236" s="402">
        <v>2015</v>
      </c>
      <c r="K1236" s="1575"/>
    </row>
    <row r="1237" spans="1:11">
      <c r="A1237" s="1543"/>
      <c r="B1237" s="1572"/>
      <c r="C1237" s="1569"/>
      <c r="D1237" s="1572"/>
      <c r="E1237" s="1572"/>
      <c r="F1237" s="1572"/>
      <c r="G1237" s="1572"/>
      <c r="H1237" s="738" t="s">
        <v>3100</v>
      </c>
      <c r="I1237" s="402"/>
      <c r="J1237" s="402">
        <v>2015</v>
      </c>
      <c r="K1237" s="1575"/>
    </row>
    <row r="1238" spans="1:11">
      <c r="A1238" s="1543"/>
      <c r="B1238" s="1572"/>
      <c r="C1238" s="1569"/>
      <c r="D1238" s="1572"/>
      <c r="E1238" s="1572"/>
      <c r="F1238" s="1572"/>
      <c r="G1238" s="1572"/>
      <c r="H1238" s="738" t="s">
        <v>3101</v>
      </c>
      <c r="I1238" s="402"/>
      <c r="J1238" s="402">
        <v>2015</v>
      </c>
      <c r="K1238" s="1575"/>
    </row>
    <row r="1239" spans="1:11">
      <c r="A1239" s="1543"/>
      <c r="B1239" s="1572"/>
      <c r="C1239" s="1569"/>
      <c r="D1239" s="1572"/>
      <c r="E1239" s="1572"/>
      <c r="F1239" s="1572"/>
      <c r="G1239" s="1572"/>
      <c r="H1239" s="741" t="s">
        <v>3102</v>
      </c>
      <c r="I1239" s="742"/>
      <c r="J1239" s="742">
        <v>2015</v>
      </c>
      <c r="K1239" s="1575"/>
    </row>
    <row r="1240" spans="1:11" ht="14.4" thickBot="1">
      <c r="A1240" s="1543"/>
      <c r="B1240" s="1573"/>
      <c r="C1240" s="1570"/>
      <c r="D1240" s="1573"/>
      <c r="E1240" s="1573"/>
      <c r="F1240" s="1573"/>
      <c r="G1240" s="1573"/>
      <c r="H1240" s="744" t="s">
        <v>3422</v>
      </c>
      <c r="I1240" s="737">
        <v>610827</v>
      </c>
      <c r="J1240" s="737">
        <v>2015</v>
      </c>
      <c r="K1240" s="1576"/>
    </row>
    <row r="1241" spans="1:11">
      <c r="A1241" s="1542" t="s">
        <v>4776</v>
      </c>
      <c r="B1241" s="1571">
        <v>4</v>
      </c>
      <c r="C1241" s="1568" t="s">
        <v>4807</v>
      </c>
      <c r="D1241" s="1571" t="s">
        <v>4808</v>
      </c>
      <c r="E1241" s="1571">
        <v>15</v>
      </c>
      <c r="F1241" s="1571">
        <v>4.12</v>
      </c>
      <c r="G1241" s="1571">
        <v>4</v>
      </c>
      <c r="H1241" s="748" t="s">
        <v>3150</v>
      </c>
      <c r="I1241" s="749">
        <v>608090</v>
      </c>
      <c r="J1241" s="749">
        <v>2015</v>
      </c>
      <c r="K1241" s="1571" t="s">
        <v>4809</v>
      </c>
    </row>
    <row r="1242" spans="1:11" ht="41.4">
      <c r="A1242" s="1543"/>
      <c r="B1242" s="1572"/>
      <c r="C1242" s="1569"/>
      <c r="D1242" s="1572"/>
      <c r="E1242" s="1572"/>
      <c r="F1242" s="1572"/>
      <c r="G1242" s="1572"/>
      <c r="H1242" s="738" t="s">
        <v>3172</v>
      </c>
      <c r="I1242" s="402">
        <v>500679</v>
      </c>
      <c r="J1242" s="402">
        <v>2015</v>
      </c>
      <c r="K1242" s="1572"/>
    </row>
    <row r="1243" spans="1:11" ht="27.6">
      <c r="A1243" s="1543"/>
      <c r="B1243" s="1572"/>
      <c r="C1243" s="1569"/>
      <c r="D1243" s="1572"/>
      <c r="E1243" s="1572"/>
      <c r="F1243" s="1572"/>
      <c r="G1243" s="1572"/>
      <c r="H1243" s="743" t="s">
        <v>3174</v>
      </c>
      <c r="I1243" s="402">
        <v>608173</v>
      </c>
      <c r="J1243" s="402">
        <v>2015</v>
      </c>
      <c r="K1243" s="1572"/>
    </row>
    <row r="1244" spans="1:11" ht="14.4" thickBot="1">
      <c r="A1244" s="1543"/>
      <c r="B1244" s="1572"/>
      <c r="C1244" s="1569"/>
      <c r="D1244" s="1572"/>
      <c r="E1244" s="1572"/>
      <c r="F1244" s="1572"/>
      <c r="G1244" s="1572"/>
      <c r="H1244" s="750" t="s">
        <v>4810</v>
      </c>
      <c r="I1244" s="737">
        <v>614823</v>
      </c>
      <c r="J1244" s="737">
        <v>2024</v>
      </c>
      <c r="K1244" s="1572"/>
    </row>
    <row r="1245" spans="1:11">
      <c r="A1245" s="1543"/>
      <c r="B1245" s="1572"/>
      <c r="C1245" s="1569"/>
      <c r="D1245" s="1572"/>
      <c r="E1245" s="1572"/>
      <c r="F1245" s="1572"/>
      <c r="G1245" s="1572"/>
      <c r="H1245" s="747" t="s">
        <v>1577</v>
      </c>
      <c r="I1245" s="734">
        <v>608345</v>
      </c>
      <c r="J1245" s="734">
        <v>2015</v>
      </c>
      <c r="K1245" s="1572"/>
    </row>
    <row r="1246" spans="1:11">
      <c r="A1246" s="1543"/>
      <c r="B1246" s="1572"/>
      <c r="C1246" s="1569"/>
      <c r="D1246" s="1572"/>
      <c r="E1246" s="1572"/>
      <c r="F1246" s="1572"/>
      <c r="G1246" s="1572"/>
      <c r="H1246" s="738" t="s">
        <v>1574</v>
      </c>
      <c r="I1246" s="402">
        <v>608833</v>
      </c>
      <c r="J1246" s="402">
        <v>2015</v>
      </c>
      <c r="K1246" s="1572"/>
    </row>
    <row r="1247" spans="1:11">
      <c r="A1247" s="1543"/>
      <c r="B1247" s="1572"/>
      <c r="C1247" s="1569"/>
      <c r="D1247" s="1572"/>
      <c r="E1247" s="1572"/>
      <c r="F1247" s="1572"/>
      <c r="G1247" s="1572"/>
      <c r="H1247" s="738" t="s">
        <v>1574</v>
      </c>
      <c r="I1247" s="402">
        <v>608833</v>
      </c>
      <c r="J1247" s="402">
        <v>2015</v>
      </c>
      <c r="K1247" s="1572"/>
    </row>
    <row r="1248" spans="1:11">
      <c r="A1248" s="1543"/>
      <c r="B1248" s="1572"/>
      <c r="C1248" s="1569"/>
      <c r="D1248" s="1572"/>
      <c r="E1248" s="1572"/>
      <c r="F1248" s="1572"/>
      <c r="G1248" s="1572"/>
      <c r="H1248" s="738" t="s">
        <v>1574</v>
      </c>
      <c r="I1248" s="402">
        <v>608834</v>
      </c>
      <c r="J1248" s="402">
        <v>2015</v>
      </c>
      <c r="K1248" s="1572"/>
    </row>
    <row r="1249" spans="1:11">
      <c r="A1249" s="1543"/>
      <c r="B1249" s="1572"/>
      <c r="C1249" s="1569"/>
      <c r="D1249" s="1572"/>
      <c r="E1249" s="1572"/>
      <c r="F1249" s="1572"/>
      <c r="G1249" s="1572"/>
      <c r="H1249" s="738" t="s">
        <v>1574</v>
      </c>
      <c r="I1249" s="402">
        <v>608835</v>
      </c>
      <c r="J1249" s="402">
        <v>2015</v>
      </c>
      <c r="K1249" s="1572"/>
    </row>
    <row r="1250" spans="1:11">
      <c r="A1250" s="1543"/>
      <c r="B1250" s="1572"/>
      <c r="C1250" s="1569"/>
      <c r="D1250" s="1572"/>
      <c r="E1250" s="1572"/>
      <c r="F1250" s="1572"/>
      <c r="G1250" s="1572"/>
      <c r="H1250" s="738" t="s">
        <v>1574</v>
      </c>
      <c r="I1250" s="402">
        <v>608836</v>
      </c>
      <c r="J1250" s="402">
        <v>2015</v>
      </c>
      <c r="K1250" s="1572"/>
    </row>
    <row r="1251" spans="1:11">
      <c r="A1251" s="1543"/>
      <c r="B1251" s="1572"/>
      <c r="C1251" s="1569"/>
      <c r="D1251" s="1572"/>
      <c r="E1251" s="1572"/>
      <c r="F1251" s="1572"/>
      <c r="G1251" s="1572"/>
      <c r="H1251" s="738" t="s">
        <v>1574</v>
      </c>
      <c r="I1251" s="402">
        <v>608837</v>
      </c>
      <c r="J1251" s="402">
        <v>2015</v>
      </c>
      <c r="K1251" s="1572"/>
    </row>
    <row r="1252" spans="1:11">
      <c r="A1252" s="1543"/>
      <c r="B1252" s="1572"/>
      <c r="C1252" s="1569"/>
      <c r="D1252" s="1572"/>
      <c r="E1252" s="1572"/>
      <c r="F1252" s="1572"/>
      <c r="G1252" s="1572"/>
      <c r="H1252" s="738" t="s">
        <v>1574</v>
      </c>
      <c r="I1252" s="402">
        <v>608838</v>
      </c>
      <c r="J1252" s="402">
        <v>2015</v>
      </c>
      <c r="K1252" s="1572"/>
    </row>
    <row r="1253" spans="1:11">
      <c r="A1253" s="1543"/>
      <c r="B1253" s="1572"/>
      <c r="C1253" s="1569"/>
      <c r="D1253" s="1572"/>
      <c r="E1253" s="1572"/>
      <c r="F1253" s="1572"/>
      <c r="G1253" s="1572"/>
      <c r="H1253" s="738" t="s">
        <v>1574</v>
      </c>
      <c r="I1253" s="402">
        <v>608839</v>
      </c>
      <c r="J1253" s="402">
        <v>2015</v>
      </c>
      <c r="K1253" s="1572"/>
    </row>
    <row r="1254" spans="1:11">
      <c r="A1254" s="1543"/>
      <c r="B1254" s="1572"/>
      <c r="C1254" s="1569"/>
      <c r="D1254" s="1572"/>
      <c r="E1254" s="1572"/>
      <c r="F1254" s="1572"/>
      <c r="G1254" s="1572"/>
      <c r="H1254" s="738" t="s">
        <v>1574</v>
      </c>
      <c r="I1254" s="402">
        <v>608840</v>
      </c>
      <c r="J1254" s="402">
        <v>2015</v>
      </c>
      <c r="K1254" s="1572"/>
    </row>
    <row r="1255" spans="1:11">
      <c r="A1255" s="1543"/>
      <c r="B1255" s="1572"/>
      <c r="C1255" s="1569"/>
      <c r="D1255" s="1572"/>
      <c r="E1255" s="1572"/>
      <c r="F1255" s="1572"/>
      <c r="G1255" s="1572"/>
      <c r="H1255" s="738" t="s">
        <v>1574</v>
      </c>
      <c r="I1255" s="402">
        <v>608841</v>
      </c>
      <c r="J1255" s="402">
        <v>2015</v>
      </c>
      <c r="K1255" s="1572"/>
    </row>
    <row r="1256" spans="1:11">
      <c r="A1256" s="1543"/>
      <c r="B1256" s="1572"/>
      <c r="C1256" s="1569"/>
      <c r="D1256" s="1572"/>
      <c r="E1256" s="1572"/>
      <c r="F1256" s="1572"/>
      <c r="G1256" s="1572"/>
      <c r="H1256" s="738" t="s">
        <v>1574</v>
      </c>
      <c r="I1256" s="402">
        <v>608842</v>
      </c>
      <c r="J1256" s="402">
        <v>2015</v>
      </c>
      <c r="K1256" s="1572"/>
    </row>
    <row r="1257" spans="1:11">
      <c r="A1257" s="1543"/>
      <c r="B1257" s="1572"/>
      <c r="C1257" s="1569"/>
      <c r="D1257" s="1572"/>
      <c r="E1257" s="1572"/>
      <c r="F1257" s="1572"/>
      <c r="G1257" s="1572"/>
      <c r="H1257" s="738" t="s">
        <v>1574</v>
      </c>
      <c r="I1257" s="402">
        <v>608843</v>
      </c>
      <c r="J1257" s="402">
        <v>2015</v>
      </c>
      <c r="K1257" s="1572"/>
    </row>
    <row r="1258" spans="1:11">
      <c r="A1258" s="1543"/>
      <c r="B1258" s="1572"/>
      <c r="C1258" s="1569"/>
      <c r="D1258" s="1572"/>
      <c r="E1258" s="1572"/>
      <c r="F1258" s="1572"/>
      <c r="G1258" s="1572"/>
      <c r="H1258" s="738" t="s">
        <v>1574</v>
      </c>
      <c r="I1258" s="402">
        <v>608844</v>
      </c>
      <c r="J1258" s="402">
        <v>2015</v>
      </c>
      <c r="K1258" s="1572"/>
    </row>
    <row r="1259" spans="1:11">
      <c r="A1259" s="1543"/>
      <c r="B1259" s="1572"/>
      <c r="C1259" s="1569"/>
      <c r="D1259" s="1572"/>
      <c r="E1259" s="1572"/>
      <c r="F1259" s="1572"/>
      <c r="G1259" s="1572"/>
      <c r="H1259" s="738" t="s">
        <v>1574</v>
      </c>
      <c r="I1259" s="402">
        <v>608845</v>
      </c>
      <c r="J1259" s="402">
        <v>2015</v>
      </c>
      <c r="K1259" s="1572"/>
    </row>
    <row r="1260" spans="1:11">
      <c r="A1260" s="1543"/>
      <c r="B1260" s="1572"/>
      <c r="C1260" s="1569"/>
      <c r="D1260" s="1572"/>
      <c r="E1260" s="1572"/>
      <c r="F1260" s="1572"/>
      <c r="G1260" s="1572"/>
      <c r="H1260" s="738" t="s">
        <v>1574</v>
      </c>
      <c r="I1260" s="402">
        <v>608846</v>
      </c>
      <c r="J1260" s="402">
        <v>2015</v>
      </c>
      <c r="K1260" s="1572"/>
    </row>
    <row r="1261" spans="1:11">
      <c r="A1261" s="1543"/>
      <c r="B1261" s="1572"/>
      <c r="C1261" s="1569"/>
      <c r="D1261" s="1572"/>
      <c r="E1261" s="1572"/>
      <c r="F1261" s="1572"/>
      <c r="G1261" s="1572"/>
      <c r="H1261" s="738" t="s">
        <v>1574</v>
      </c>
      <c r="I1261" s="402">
        <v>608847</v>
      </c>
      <c r="J1261" s="402">
        <v>2015</v>
      </c>
      <c r="K1261" s="1572"/>
    </row>
    <row r="1262" spans="1:11">
      <c r="A1262" s="1543"/>
      <c r="B1262" s="1572"/>
      <c r="C1262" s="1569"/>
      <c r="D1262" s="1572"/>
      <c r="E1262" s="1572"/>
      <c r="F1262" s="1572"/>
      <c r="G1262" s="1572"/>
      <c r="H1262" s="738" t="s">
        <v>1574</v>
      </c>
      <c r="I1262" s="402">
        <v>608848</v>
      </c>
      <c r="J1262" s="402">
        <v>2015</v>
      </c>
      <c r="K1262" s="1572"/>
    </row>
    <row r="1263" spans="1:11">
      <c r="A1263" s="1543"/>
      <c r="B1263" s="1572"/>
      <c r="C1263" s="1569"/>
      <c r="D1263" s="1572"/>
      <c r="E1263" s="1572"/>
      <c r="F1263" s="1572"/>
      <c r="G1263" s="1572"/>
      <c r="H1263" s="738" t="s">
        <v>1563</v>
      </c>
      <c r="I1263" s="402">
        <v>608623</v>
      </c>
      <c r="J1263" s="402">
        <v>2015</v>
      </c>
      <c r="K1263" s="1572"/>
    </row>
    <row r="1264" spans="1:11">
      <c r="A1264" s="1543"/>
      <c r="B1264" s="1572"/>
      <c r="C1264" s="1569"/>
      <c r="D1264" s="1572"/>
      <c r="E1264" s="1572"/>
      <c r="F1264" s="1572"/>
      <c r="G1264" s="1572"/>
      <c r="H1264" s="738" t="s">
        <v>1564</v>
      </c>
      <c r="I1264" s="402">
        <v>608416</v>
      </c>
      <c r="J1264" s="402">
        <v>2015</v>
      </c>
      <c r="K1264" s="1572"/>
    </row>
    <row r="1265" spans="1:11">
      <c r="A1265" s="1543"/>
      <c r="B1265" s="1572"/>
      <c r="C1265" s="1569"/>
      <c r="D1265" s="1572"/>
      <c r="E1265" s="1572"/>
      <c r="F1265" s="1572"/>
      <c r="G1265" s="1572"/>
      <c r="H1265" s="738" t="s">
        <v>1564</v>
      </c>
      <c r="I1265" s="402">
        <v>608417</v>
      </c>
      <c r="J1265" s="402">
        <v>2015</v>
      </c>
      <c r="K1265" s="1572"/>
    </row>
    <row r="1266" spans="1:11">
      <c r="A1266" s="1543"/>
      <c r="B1266" s="1572"/>
      <c r="C1266" s="1569"/>
      <c r="D1266" s="1572"/>
      <c r="E1266" s="1572"/>
      <c r="F1266" s="1572"/>
      <c r="G1266" s="1572"/>
      <c r="H1266" s="738" t="s">
        <v>1565</v>
      </c>
      <c r="I1266" s="402">
        <v>608467</v>
      </c>
      <c r="J1266" s="402">
        <v>2015</v>
      </c>
      <c r="K1266" s="1572"/>
    </row>
    <row r="1267" spans="1:11">
      <c r="A1267" s="1543"/>
      <c r="B1267" s="1572"/>
      <c r="C1267" s="1569"/>
      <c r="D1267" s="1572"/>
      <c r="E1267" s="1572"/>
      <c r="F1267" s="1572"/>
      <c r="G1267" s="1572"/>
      <c r="H1267" s="738" t="s">
        <v>3096</v>
      </c>
      <c r="I1267" s="402">
        <v>608596</v>
      </c>
      <c r="J1267" s="402">
        <v>2015</v>
      </c>
      <c r="K1267" s="1572"/>
    </row>
    <row r="1268" spans="1:11">
      <c r="A1268" s="1543"/>
      <c r="B1268" s="1572"/>
      <c r="C1268" s="1569"/>
      <c r="D1268" s="1572"/>
      <c r="E1268" s="1572"/>
      <c r="F1268" s="1572"/>
      <c r="G1268" s="1572"/>
      <c r="H1268" s="738" t="s">
        <v>1567</v>
      </c>
      <c r="I1268" s="402">
        <v>608034</v>
      </c>
      <c r="J1268" s="402">
        <v>2015</v>
      </c>
      <c r="K1268" s="1572"/>
    </row>
    <row r="1269" spans="1:11">
      <c r="A1269" s="1543"/>
      <c r="B1269" s="1572"/>
      <c r="C1269" s="1569"/>
      <c r="D1269" s="1572"/>
      <c r="E1269" s="1572"/>
      <c r="F1269" s="1572"/>
      <c r="G1269" s="1572"/>
      <c r="H1269" s="738" t="s">
        <v>1575</v>
      </c>
      <c r="I1269" s="402">
        <v>608365</v>
      </c>
      <c r="J1269" s="402">
        <v>2015</v>
      </c>
      <c r="K1269" s="1572"/>
    </row>
    <row r="1270" spans="1:11">
      <c r="A1270" s="1543"/>
      <c r="B1270" s="1572"/>
      <c r="C1270" s="1569"/>
      <c r="D1270" s="1572"/>
      <c r="E1270" s="1572"/>
      <c r="F1270" s="1572"/>
      <c r="G1270" s="1572"/>
      <c r="H1270" s="738" t="s">
        <v>1569</v>
      </c>
      <c r="I1270" s="402"/>
      <c r="J1270" s="402">
        <v>2015</v>
      </c>
      <c r="K1270" s="1572"/>
    </row>
    <row r="1271" spans="1:11">
      <c r="A1271" s="1543"/>
      <c r="B1271" s="1572"/>
      <c r="C1271" s="1569"/>
      <c r="D1271" s="1572"/>
      <c r="E1271" s="1572"/>
      <c r="F1271" s="1572"/>
      <c r="G1271" s="1572"/>
      <c r="H1271" s="738" t="s">
        <v>3097</v>
      </c>
      <c r="I1271" s="402">
        <v>608495</v>
      </c>
      <c r="J1271" s="402">
        <v>2015</v>
      </c>
      <c r="K1271" s="1572"/>
    </row>
    <row r="1272" spans="1:11">
      <c r="A1272" s="1543"/>
      <c r="B1272" s="1572"/>
      <c r="C1272" s="1569"/>
      <c r="D1272" s="1572"/>
      <c r="E1272" s="1572"/>
      <c r="F1272" s="1572"/>
      <c r="G1272" s="1572"/>
      <c r="H1272" s="738" t="s">
        <v>3097</v>
      </c>
      <c r="I1272" s="402">
        <v>608496</v>
      </c>
      <c r="J1272" s="402">
        <v>2015</v>
      </c>
      <c r="K1272" s="1572"/>
    </row>
    <row r="1273" spans="1:11">
      <c r="A1273" s="1543"/>
      <c r="B1273" s="1572"/>
      <c r="C1273" s="1569"/>
      <c r="D1273" s="1572"/>
      <c r="E1273" s="1572"/>
      <c r="F1273" s="1572"/>
      <c r="G1273" s="1572"/>
      <c r="H1273" s="738" t="s">
        <v>3097</v>
      </c>
      <c r="I1273" s="402">
        <v>608498</v>
      </c>
      <c r="J1273" s="402">
        <v>2015</v>
      </c>
      <c r="K1273" s="1572"/>
    </row>
    <row r="1274" spans="1:11">
      <c r="A1274" s="1543"/>
      <c r="B1274" s="1572"/>
      <c r="C1274" s="1569"/>
      <c r="D1274" s="1572"/>
      <c r="E1274" s="1572"/>
      <c r="F1274" s="1572"/>
      <c r="G1274" s="1572"/>
      <c r="H1274" s="738" t="s">
        <v>3097</v>
      </c>
      <c r="I1274" s="402">
        <v>608499</v>
      </c>
      <c r="J1274" s="402">
        <v>2015</v>
      </c>
      <c r="K1274" s="1572"/>
    </row>
    <row r="1275" spans="1:11">
      <c r="A1275" s="1543"/>
      <c r="B1275" s="1572"/>
      <c r="C1275" s="1569"/>
      <c r="D1275" s="1572"/>
      <c r="E1275" s="1572"/>
      <c r="F1275" s="1572"/>
      <c r="G1275" s="1572"/>
      <c r="H1275" s="738" t="s">
        <v>3097</v>
      </c>
      <c r="I1275" s="402">
        <v>608519</v>
      </c>
      <c r="J1275" s="402">
        <v>2015</v>
      </c>
      <c r="K1275" s="1572"/>
    </row>
    <row r="1276" spans="1:11">
      <c r="A1276" s="1543"/>
      <c r="B1276" s="1572"/>
      <c r="C1276" s="1569"/>
      <c r="D1276" s="1572"/>
      <c r="E1276" s="1572"/>
      <c r="F1276" s="1572"/>
      <c r="G1276" s="1572"/>
      <c r="H1276" s="738" t="s">
        <v>3098</v>
      </c>
      <c r="I1276" s="402">
        <v>500687</v>
      </c>
      <c r="J1276" s="402">
        <v>2015</v>
      </c>
      <c r="K1276" s="1572"/>
    </row>
    <row r="1277" spans="1:11" ht="27.6">
      <c r="A1277" s="1543"/>
      <c r="B1277" s="1572"/>
      <c r="C1277" s="1569"/>
      <c r="D1277" s="1572"/>
      <c r="E1277" s="1572"/>
      <c r="F1277" s="1572"/>
      <c r="G1277" s="1572"/>
      <c r="H1277" s="738" t="s">
        <v>3099</v>
      </c>
      <c r="I1277" s="402"/>
      <c r="J1277" s="402">
        <v>2015</v>
      </c>
      <c r="K1277" s="1572"/>
    </row>
    <row r="1278" spans="1:11">
      <c r="A1278" s="1543"/>
      <c r="B1278" s="1572"/>
      <c r="C1278" s="1569"/>
      <c r="D1278" s="1572"/>
      <c r="E1278" s="1572"/>
      <c r="F1278" s="1572"/>
      <c r="G1278" s="1572"/>
      <c r="H1278" s="738" t="s">
        <v>3100</v>
      </c>
      <c r="I1278" s="402"/>
      <c r="J1278" s="402">
        <v>2015</v>
      </c>
      <c r="K1278" s="1572"/>
    </row>
    <row r="1279" spans="1:11">
      <c r="A1279" s="1543"/>
      <c r="B1279" s="1572"/>
      <c r="C1279" s="1569"/>
      <c r="D1279" s="1572"/>
      <c r="E1279" s="1572"/>
      <c r="F1279" s="1572"/>
      <c r="G1279" s="1572"/>
      <c r="H1279" s="738" t="s">
        <v>3101</v>
      </c>
      <c r="I1279" s="402"/>
      <c r="J1279" s="402">
        <v>2015</v>
      </c>
      <c r="K1279" s="1572"/>
    </row>
    <row r="1280" spans="1:11" ht="14.4" thickBot="1">
      <c r="A1280" s="1543"/>
      <c r="B1280" s="1573"/>
      <c r="C1280" s="1569"/>
      <c r="D1280" s="1573"/>
      <c r="E1280" s="1573"/>
      <c r="F1280" s="1572"/>
      <c r="G1280" s="1573"/>
      <c r="H1280" s="744" t="s">
        <v>3102</v>
      </c>
      <c r="I1280" s="737"/>
      <c r="J1280" s="737">
        <v>2015</v>
      </c>
      <c r="K1280" s="1573"/>
    </row>
    <row r="1281" spans="1:11" ht="27.6">
      <c r="A1281" s="1542" t="s">
        <v>4776</v>
      </c>
      <c r="B1281" s="1571">
        <v>5</v>
      </c>
      <c r="C1281" s="1568" t="s">
        <v>4811</v>
      </c>
      <c r="D1281" s="1571" t="s">
        <v>4812</v>
      </c>
      <c r="E1281" s="1571">
        <v>15</v>
      </c>
      <c r="F1281" s="1571">
        <v>4.0599999999999996</v>
      </c>
      <c r="G1281" s="1571">
        <v>4</v>
      </c>
      <c r="H1281" s="733" t="s">
        <v>3151</v>
      </c>
      <c r="I1281" s="734">
        <v>607946</v>
      </c>
      <c r="J1281" s="734">
        <v>2015</v>
      </c>
      <c r="K1281" s="1571" t="s">
        <v>4813</v>
      </c>
    </row>
    <row r="1282" spans="1:11">
      <c r="A1282" s="1543"/>
      <c r="B1282" s="1572"/>
      <c r="C1282" s="1569"/>
      <c r="D1282" s="1572"/>
      <c r="E1282" s="1572"/>
      <c r="F1282" s="1572"/>
      <c r="G1282" s="1572"/>
      <c r="H1282" s="733" t="s">
        <v>3152</v>
      </c>
      <c r="I1282" s="734">
        <v>500666</v>
      </c>
      <c r="J1282" s="734">
        <v>2015</v>
      </c>
      <c r="K1282" s="1572"/>
    </row>
    <row r="1283" spans="1:11">
      <c r="A1283" s="1543"/>
      <c r="B1283" s="1572"/>
      <c r="C1283" s="1569"/>
      <c r="D1283" s="1572"/>
      <c r="E1283" s="1572"/>
      <c r="F1283" s="1572"/>
      <c r="G1283" s="1572"/>
      <c r="H1283" s="733" t="s">
        <v>4772</v>
      </c>
      <c r="I1283" s="734"/>
      <c r="J1283" s="734"/>
      <c r="K1283" s="1572"/>
    </row>
    <row r="1284" spans="1:11">
      <c r="A1284" s="1543"/>
      <c r="B1284" s="1572"/>
      <c r="C1284" s="1569"/>
      <c r="D1284" s="1572"/>
      <c r="E1284" s="1572"/>
      <c r="F1284" s="1572"/>
      <c r="G1284" s="1572"/>
      <c r="H1284" s="733" t="s">
        <v>4814</v>
      </c>
      <c r="I1284" s="734"/>
      <c r="J1284" s="734"/>
      <c r="K1284" s="1572"/>
    </row>
    <row r="1285" spans="1:11">
      <c r="A1285" s="1543"/>
      <c r="B1285" s="1572"/>
      <c r="C1285" s="1569"/>
      <c r="D1285" s="1572"/>
      <c r="E1285" s="1572"/>
      <c r="F1285" s="1572"/>
      <c r="G1285" s="1572"/>
      <c r="H1285" s="733" t="s">
        <v>3153</v>
      </c>
      <c r="I1285" s="734">
        <v>608077</v>
      </c>
      <c r="J1285" s="734">
        <v>2015</v>
      </c>
      <c r="K1285" s="1572"/>
    </row>
    <row r="1286" spans="1:11" ht="27.6">
      <c r="A1286" s="1543"/>
      <c r="B1286" s="1572"/>
      <c r="C1286" s="1569"/>
      <c r="D1286" s="1572"/>
      <c r="E1286" s="1572"/>
      <c r="F1286" s="1572"/>
      <c r="G1286" s="1572"/>
      <c r="H1286" s="733" t="s">
        <v>3143</v>
      </c>
      <c r="I1286" s="734">
        <v>500675</v>
      </c>
      <c r="J1286" s="734">
        <v>2015</v>
      </c>
      <c r="K1286" s="1572"/>
    </row>
    <row r="1287" spans="1:11">
      <c r="A1287" s="1543"/>
      <c r="B1287" s="1572"/>
      <c r="C1287" s="1569"/>
      <c r="D1287" s="1572"/>
      <c r="E1287" s="1572"/>
      <c r="F1287" s="1572"/>
      <c r="G1287" s="1572"/>
      <c r="H1287" s="733" t="s">
        <v>3154</v>
      </c>
      <c r="I1287" s="734">
        <v>608081</v>
      </c>
      <c r="J1287" s="734">
        <v>2015</v>
      </c>
      <c r="K1287" s="1572"/>
    </row>
    <row r="1288" spans="1:11" ht="27.6">
      <c r="A1288" s="1543"/>
      <c r="B1288" s="1572"/>
      <c r="C1288" s="1569"/>
      <c r="D1288" s="1572"/>
      <c r="E1288" s="1572"/>
      <c r="F1288" s="1572"/>
      <c r="G1288" s="1572"/>
      <c r="H1288" s="733" t="s">
        <v>3145</v>
      </c>
      <c r="I1288" s="734">
        <v>608084</v>
      </c>
      <c r="J1288" s="734">
        <v>2015</v>
      </c>
      <c r="K1288" s="1572"/>
    </row>
    <row r="1289" spans="1:11" ht="27.6">
      <c r="A1289" s="1543"/>
      <c r="B1289" s="1572"/>
      <c r="C1289" s="1569"/>
      <c r="D1289" s="1572"/>
      <c r="E1289" s="1572"/>
      <c r="F1289" s="1572"/>
      <c r="G1289" s="1572"/>
      <c r="H1289" s="733" t="s">
        <v>3145</v>
      </c>
      <c r="I1289" s="734">
        <v>608085</v>
      </c>
      <c r="J1289" s="734">
        <v>2015</v>
      </c>
      <c r="K1289" s="1572"/>
    </row>
    <row r="1290" spans="1:11" ht="27.6">
      <c r="A1290" s="1543"/>
      <c r="B1290" s="1572"/>
      <c r="C1290" s="1569"/>
      <c r="D1290" s="1572"/>
      <c r="E1290" s="1572"/>
      <c r="F1290" s="1572"/>
      <c r="G1290" s="1572"/>
      <c r="H1290" s="733" t="s">
        <v>3156</v>
      </c>
      <c r="I1290" s="734">
        <v>608132</v>
      </c>
      <c r="J1290" s="734">
        <v>2015</v>
      </c>
      <c r="K1290" s="1572"/>
    </row>
    <row r="1291" spans="1:11" ht="27.6">
      <c r="A1291" s="1543"/>
      <c r="B1291" s="1572"/>
      <c r="C1291" s="1569"/>
      <c r="D1291" s="1572"/>
      <c r="E1291" s="1572"/>
      <c r="F1291" s="1572"/>
      <c r="G1291" s="1572"/>
      <c r="H1291" s="733" t="s">
        <v>3156</v>
      </c>
      <c r="I1291" s="734">
        <v>608133</v>
      </c>
      <c r="J1291" s="734">
        <v>2015</v>
      </c>
      <c r="K1291" s="1572"/>
    </row>
    <row r="1292" spans="1:11" ht="27.6">
      <c r="A1292" s="1543"/>
      <c r="B1292" s="1572"/>
      <c r="C1292" s="1569"/>
      <c r="D1292" s="1572"/>
      <c r="E1292" s="1572"/>
      <c r="F1292" s="1572"/>
      <c r="G1292" s="1572"/>
      <c r="H1292" s="733" t="s">
        <v>3156</v>
      </c>
      <c r="I1292" s="734">
        <v>608134</v>
      </c>
      <c r="J1292" s="734">
        <v>2015</v>
      </c>
      <c r="K1292" s="1572"/>
    </row>
    <row r="1293" spans="1:11" ht="27.6">
      <c r="A1293" s="1543"/>
      <c r="B1293" s="1572"/>
      <c r="C1293" s="1569"/>
      <c r="D1293" s="1572"/>
      <c r="E1293" s="1572"/>
      <c r="F1293" s="1572"/>
      <c r="G1293" s="1572"/>
      <c r="H1293" s="733" t="s">
        <v>3156</v>
      </c>
      <c r="I1293" s="734">
        <v>608135</v>
      </c>
      <c r="J1293" s="734">
        <v>2015</v>
      </c>
      <c r="K1293" s="1572"/>
    </row>
    <row r="1294" spans="1:11" ht="27.6">
      <c r="A1294" s="1543"/>
      <c r="B1294" s="1572"/>
      <c r="C1294" s="1569"/>
      <c r="D1294" s="1572"/>
      <c r="E1294" s="1572"/>
      <c r="F1294" s="1572"/>
      <c r="G1294" s="1572"/>
      <c r="H1294" s="733" t="s">
        <v>3156</v>
      </c>
      <c r="I1294" s="734">
        <v>608136</v>
      </c>
      <c r="J1294" s="734">
        <v>2015</v>
      </c>
      <c r="K1294" s="1572"/>
    </row>
    <row r="1295" spans="1:11" ht="27.6">
      <c r="A1295" s="1543"/>
      <c r="B1295" s="1572"/>
      <c r="C1295" s="1569"/>
      <c r="D1295" s="1572"/>
      <c r="E1295" s="1572"/>
      <c r="F1295" s="1572"/>
      <c r="G1295" s="1572"/>
      <c r="H1295" s="733" t="s">
        <v>3156</v>
      </c>
      <c r="I1295" s="734">
        <v>608137</v>
      </c>
      <c r="J1295" s="734">
        <v>2015</v>
      </c>
      <c r="K1295" s="1572"/>
    </row>
    <row r="1296" spans="1:11" ht="27.6">
      <c r="A1296" s="1543"/>
      <c r="B1296" s="1572"/>
      <c r="C1296" s="1569"/>
      <c r="D1296" s="1572"/>
      <c r="E1296" s="1572"/>
      <c r="F1296" s="1572"/>
      <c r="G1296" s="1572"/>
      <c r="H1296" s="733" t="s">
        <v>3156</v>
      </c>
      <c r="I1296" s="734">
        <v>608138</v>
      </c>
      <c r="J1296" s="734">
        <v>2015</v>
      </c>
      <c r="K1296" s="1572"/>
    </row>
    <row r="1297" spans="1:11" ht="27.6">
      <c r="A1297" s="1543"/>
      <c r="B1297" s="1572"/>
      <c r="C1297" s="1569"/>
      <c r="D1297" s="1572"/>
      <c r="E1297" s="1572"/>
      <c r="F1297" s="1572"/>
      <c r="G1297" s="1572"/>
      <c r="H1297" s="733" t="s">
        <v>3156</v>
      </c>
      <c r="I1297" s="734">
        <v>608139</v>
      </c>
      <c r="J1297" s="734">
        <v>2015</v>
      </c>
      <c r="K1297" s="1572"/>
    </row>
    <row r="1298" spans="1:11">
      <c r="A1298" s="1543"/>
      <c r="B1298" s="1572"/>
      <c r="C1298" s="1569"/>
      <c r="D1298" s="1572"/>
      <c r="E1298" s="1572"/>
      <c r="F1298" s="1572"/>
      <c r="G1298" s="1572"/>
      <c r="H1298" s="735" t="s">
        <v>3093</v>
      </c>
      <c r="I1298" s="402">
        <v>608167</v>
      </c>
      <c r="J1298" s="402">
        <v>2015</v>
      </c>
      <c r="K1298" s="1572"/>
    </row>
    <row r="1299" spans="1:11">
      <c r="A1299" s="1543"/>
      <c r="B1299" s="1572"/>
      <c r="C1299" s="1569"/>
      <c r="D1299" s="1572"/>
      <c r="E1299" s="1572"/>
      <c r="F1299" s="1572"/>
      <c r="G1299" s="1572"/>
      <c r="H1299" s="735" t="s">
        <v>4815</v>
      </c>
      <c r="I1299" s="402">
        <v>608189</v>
      </c>
      <c r="J1299" s="402">
        <v>2015</v>
      </c>
      <c r="K1299" s="1572"/>
    </row>
    <row r="1300" spans="1:11">
      <c r="A1300" s="1543"/>
      <c r="B1300" s="1572"/>
      <c r="C1300" s="1569"/>
      <c r="D1300" s="1572"/>
      <c r="E1300" s="1572"/>
      <c r="F1300" s="1572"/>
      <c r="G1300" s="1572"/>
      <c r="H1300" s="735" t="s">
        <v>3090</v>
      </c>
      <c r="I1300" s="402">
        <v>608061</v>
      </c>
      <c r="J1300" s="402">
        <v>2015</v>
      </c>
      <c r="K1300" s="1572"/>
    </row>
    <row r="1301" spans="1:11">
      <c r="A1301" s="1543"/>
      <c r="B1301" s="1572"/>
      <c r="C1301" s="1569"/>
      <c r="D1301" s="1572"/>
      <c r="E1301" s="1572"/>
      <c r="F1301" s="1572"/>
      <c r="G1301" s="1572"/>
      <c r="H1301" s="735" t="s">
        <v>3090</v>
      </c>
      <c r="I1301" s="402">
        <v>608062</v>
      </c>
      <c r="J1301" s="402">
        <v>2015</v>
      </c>
      <c r="K1301" s="1572"/>
    </row>
    <row r="1302" spans="1:11">
      <c r="A1302" s="1543"/>
      <c r="B1302" s="1572"/>
      <c r="C1302" s="1569"/>
      <c r="D1302" s="1572"/>
      <c r="E1302" s="1572"/>
      <c r="F1302" s="1572"/>
      <c r="G1302" s="1572"/>
      <c r="H1302" s="735" t="s">
        <v>3090</v>
      </c>
      <c r="I1302" s="402">
        <v>608063</v>
      </c>
      <c r="J1302" s="402">
        <v>2015</v>
      </c>
      <c r="K1302" s="1572"/>
    </row>
    <row r="1303" spans="1:11">
      <c r="A1303" s="1543"/>
      <c r="B1303" s="1572"/>
      <c r="C1303" s="1569"/>
      <c r="D1303" s="1572"/>
      <c r="E1303" s="1572"/>
      <c r="F1303" s="1572"/>
      <c r="G1303" s="1572"/>
      <c r="H1303" s="735" t="s">
        <v>3090</v>
      </c>
      <c r="I1303" s="402">
        <v>608064</v>
      </c>
      <c r="J1303" s="402">
        <v>2015</v>
      </c>
      <c r="K1303" s="1572"/>
    </row>
    <row r="1304" spans="1:11">
      <c r="A1304" s="1543"/>
      <c r="B1304" s="1572"/>
      <c r="C1304" s="1569"/>
      <c r="D1304" s="1572"/>
      <c r="E1304" s="1572"/>
      <c r="F1304" s="1572"/>
      <c r="G1304" s="1572"/>
      <c r="H1304" s="735" t="s">
        <v>3090</v>
      </c>
      <c r="I1304" s="402">
        <v>608065</v>
      </c>
      <c r="J1304" s="402">
        <v>2015</v>
      </c>
      <c r="K1304" s="1572"/>
    </row>
    <row r="1305" spans="1:11">
      <c r="A1305" s="1543"/>
      <c r="B1305" s="1572"/>
      <c r="C1305" s="1569"/>
      <c r="D1305" s="1572"/>
      <c r="E1305" s="1572"/>
      <c r="F1305" s="1572"/>
      <c r="G1305" s="1572"/>
      <c r="H1305" s="735" t="s">
        <v>3090</v>
      </c>
      <c r="I1305" s="402">
        <v>608066</v>
      </c>
      <c r="J1305" s="402">
        <v>2015</v>
      </c>
      <c r="K1305" s="1572"/>
    </row>
    <row r="1306" spans="1:11">
      <c r="A1306" s="1543"/>
      <c r="B1306" s="1572"/>
      <c r="C1306" s="1569"/>
      <c r="D1306" s="1572"/>
      <c r="E1306" s="1572"/>
      <c r="F1306" s="1572"/>
      <c r="G1306" s="1572"/>
      <c r="H1306" s="735" t="s">
        <v>3090</v>
      </c>
      <c r="I1306" s="402">
        <v>608067</v>
      </c>
      <c r="J1306" s="402">
        <v>2015</v>
      </c>
      <c r="K1306" s="1572"/>
    </row>
    <row r="1307" spans="1:11">
      <c r="A1307" s="1543"/>
      <c r="B1307" s="1572"/>
      <c r="C1307" s="1569"/>
      <c r="D1307" s="1572"/>
      <c r="E1307" s="1572"/>
      <c r="F1307" s="1572"/>
      <c r="G1307" s="1572"/>
      <c r="H1307" s="735" t="s">
        <v>3090</v>
      </c>
      <c r="I1307" s="402">
        <v>608068</v>
      </c>
      <c r="J1307" s="402">
        <v>2015</v>
      </c>
      <c r="K1307" s="1572"/>
    </row>
    <row r="1308" spans="1:11">
      <c r="A1308" s="1543"/>
      <c r="B1308" s="1572"/>
      <c r="C1308" s="1569"/>
      <c r="D1308" s="1572"/>
      <c r="E1308" s="1572"/>
      <c r="F1308" s="1572"/>
      <c r="G1308" s="1572"/>
      <c r="H1308" s="738" t="s">
        <v>3104</v>
      </c>
      <c r="I1308" s="402">
        <v>500651</v>
      </c>
      <c r="J1308" s="402">
        <v>2015</v>
      </c>
      <c r="K1308" s="1572"/>
    </row>
    <row r="1309" spans="1:11">
      <c r="A1309" s="1543"/>
      <c r="B1309" s="1572"/>
      <c r="C1309" s="1569"/>
      <c r="D1309" s="1572"/>
      <c r="E1309" s="1572"/>
      <c r="F1309" s="1572"/>
      <c r="G1309" s="1572"/>
      <c r="H1309" s="735" t="s">
        <v>3155</v>
      </c>
      <c r="I1309" s="402">
        <v>608121</v>
      </c>
      <c r="J1309" s="402">
        <v>2015</v>
      </c>
      <c r="K1309" s="1572"/>
    </row>
    <row r="1310" spans="1:11">
      <c r="A1310" s="1543"/>
      <c r="B1310" s="1572"/>
      <c r="C1310" s="1569"/>
      <c r="D1310" s="1572"/>
      <c r="E1310" s="1572"/>
      <c r="F1310" s="1572"/>
      <c r="G1310" s="1572"/>
      <c r="H1310" s="735" t="s">
        <v>3155</v>
      </c>
      <c r="I1310" s="402">
        <v>608122</v>
      </c>
      <c r="J1310" s="402">
        <v>2015</v>
      </c>
      <c r="K1310" s="1572"/>
    </row>
    <row r="1311" spans="1:11" ht="27.6">
      <c r="A1311" s="1543"/>
      <c r="B1311" s="1572"/>
      <c r="C1311" s="1569"/>
      <c r="D1311" s="1572"/>
      <c r="E1311" s="1572"/>
      <c r="F1311" s="1572"/>
      <c r="G1311" s="1572"/>
      <c r="H1311" s="735" t="s">
        <v>3092</v>
      </c>
      <c r="I1311" s="402">
        <v>608155</v>
      </c>
      <c r="J1311" s="402">
        <v>2015</v>
      </c>
      <c r="K1311" s="1572"/>
    </row>
    <row r="1312" spans="1:11">
      <c r="A1312" s="1543"/>
      <c r="B1312" s="1572"/>
      <c r="C1312" s="1569"/>
      <c r="D1312" s="1572"/>
      <c r="E1312" s="1572"/>
      <c r="F1312" s="1572"/>
      <c r="G1312" s="1572"/>
      <c r="H1312" s="735" t="s">
        <v>4775</v>
      </c>
      <c r="I1312" s="402"/>
      <c r="J1312" s="402"/>
      <c r="K1312" s="1572"/>
    </row>
    <row r="1313" spans="1:11">
      <c r="A1313" s="1543"/>
      <c r="B1313" s="1572"/>
      <c r="C1313" s="1569"/>
      <c r="D1313" s="1572"/>
      <c r="E1313" s="1572"/>
      <c r="F1313" s="1572"/>
      <c r="G1313" s="1572"/>
      <c r="H1313" s="735" t="s">
        <v>4816</v>
      </c>
      <c r="I1313" s="402">
        <v>608073</v>
      </c>
      <c r="J1313" s="402">
        <v>2015</v>
      </c>
      <c r="K1313" s="1572"/>
    </row>
    <row r="1314" spans="1:11">
      <c r="A1314" s="1543"/>
      <c r="B1314" s="1572"/>
      <c r="C1314" s="1569"/>
      <c r="D1314" s="1572"/>
      <c r="E1314" s="1572"/>
      <c r="F1314" s="1572"/>
      <c r="G1314" s="1572"/>
      <c r="H1314" s="735" t="s">
        <v>4817</v>
      </c>
      <c r="I1314" s="402"/>
      <c r="J1314" s="402"/>
      <c r="K1314" s="1572"/>
    </row>
    <row r="1315" spans="1:11">
      <c r="A1315" s="1543"/>
      <c r="B1315" s="1572"/>
      <c r="C1315" s="1569"/>
      <c r="D1315" s="1572"/>
      <c r="E1315" s="1572"/>
      <c r="F1315" s="1572"/>
      <c r="G1315" s="1572"/>
      <c r="H1315" s="735" t="s">
        <v>3434</v>
      </c>
      <c r="I1315" s="402">
        <v>610617</v>
      </c>
      <c r="J1315" s="402">
        <v>2017</v>
      </c>
      <c r="K1315" s="1572"/>
    </row>
    <row r="1316" spans="1:11">
      <c r="A1316" s="1543"/>
      <c r="B1316" s="1572"/>
      <c r="C1316" s="1569"/>
      <c r="D1316" s="1572"/>
      <c r="E1316" s="1572"/>
      <c r="F1316" s="1572"/>
      <c r="G1316" s="1572"/>
      <c r="H1316" s="735" t="s">
        <v>3435</v>
      </c>
      <c r="I1316" s="402">
        <v>610788</v>
      </c>
      <c r="J1316" s="402">
        <v>2017</v>
      </c>
      <c r="K1316" s="1572"/>
    </row>
    <row r="1317" spans="1:11">
      <c r="A1317" s="1543"/>
      <c r="B1317" s="1572"/>
      <c r="C1317" s="1569"/>
      <c r="D1317" s="1572"/>
      <c r="E1317" s="1572"/>
      <c r="F1317" s="1572"/>
      <c r="G1317" s="1572"/>
      <c r="H1317" s="735" t="s">
        <v>3437</v>
      </c>
      <c r="I1317" s="402">
        <v>610390</v>
      </c>
      <c r="J1317" s="402">
        <v>2017</v>
      </c>
      <c r="K1317" s="1572"/>
    </row>
    <row r="1318" spans="1:11">
      <c r="A1318" s="1543"/>
      <c r="B1318" s="1572"/>
      <c r="C1318" s="1569"/>
      <c r="D1318" s="1572"/>
      <c r="E1318" s="1572"/>
      <c r="F1318" s="1572"/>
      <c r="G1318" s="1572"/>
      <c r="H1318" s="735" t="s">
        <v>3432</v>
      </c>
      <c r="I1318" s="402">
        <v>500998</v>
      </c>
      <c r="J1318" s="402">
        <v>2019</v>
      </c>
      <c r="K1318" s="1572"/>
    </row>
    <row r="1319" spans="1:11">
      <c r="A1319" s="1543"/>
      <c r="B1319" s="1572"/>
      <c r="C1319" s="1569"/>
      <c r="D1319" s="1572"/>
      <c r="E1319" s="1572"/>
      <c r="F1319" s="1572"/>
      <c r="G1319" s="1572"/>
      <c r="H1319" s="735" t="s">
        <v>3432</v>
      </c>
      <c r="I1319" s="402">
        <v>500999</v>
      </c>
      <c r="J1319" s="402">
        <v>2019</v>
      </c>
      <c r="K1319" s="1572"/>
    </row>
    <row r="1320" spans="1:11">
      <c r="A1320" s="1543"/>
      <c r="B1320" s="1572"/>
      <c r="C1320" s="1569"/>
      <c r="D1320" s="1572"/>
      <c r="E1320" s="1572"/>
      <c r="F1320" s="1572"/>
      <c r="G1320" s="1572"/>
      <c r="H1320" s="735" t="s">
        <v>4818</v>
      </c>
      <c r="I1320" s="402">
        <v>501060</v>
      </c>
      <c r="J1320" s="402">
        <v>2020</v>
      </c>
      <c r="K1320" s="1572"/>
    </row>
    <row r="1321" spans="1:11">
      <c r="A1321" s="1543"/>
      <c r="B1321" s="1572"/>
      <c r="C1321" s="1569"/>
      <c r="D1321" s="1572"/>
      <c r="E1321" s="1572"/>
      <c r="F1321" s="1572"/>
      <c r="G1321" s="1572"/>
      <c r="H1321" s="735" t="s">
        <v>4819</v>
      </c>
      <c r="I1321" s="402">
        <v>500997</v>
      </c>
      <c r="J1321" s="402"/>
      <c r="K1321" s="1572"/>
    </row>
    <row r="1322" spans="1:11">
      <c r="A1322" s="1543"/>
      <c r="B1322" s="1572"/>
      <c r="C1322" s="1569"/>
      <c r="D1322" s="1572"/>
      <c r="E1322" s="1572"/>
      <c r="F1322" s="1572"/>
      <c r="G1322" s="1572"/>
      <c r="H1322" s="735" t="s">
        <v>3440</v>
      </c>
      <c r="I1322" s="402">
        <v>501064</v>
      </c>
      <c r="J1322" s="402">
        <v>2021</v>
      </c>
      <c r="K1322" s="1572"/>
    </row>
    <row r="1323" spans="1:11">
      <c r="A1323" s="1543"/>
      <c r="B1323" s="1572"/>
      <c r="C1323" s="1569"/>
      <c r="D1323" s="1572"/>
      <c r="E1323" s="1572"/>
      <c r="F1323" s="1572"/>
      <c r="G1323" s="1572"/>
      <c r="H1323" s="735" t="s">
        <v>4820</v>
      </c>
      <c r="I1323" s="402" t="s">
        <v>4821</v>
      </c>
      <c r="J1323" s="402">
        <v>2024</v>
      </c>
      <c r="K1323" s="1572"/>
    </row>
    <row r="1324" spans="1:11">
      <c r="A1324" s="1543"/>
      <c r="B1324" s="1572"/>
      <c r="C1324" s="1569"/>
      <c r="D1324" s="1572"/>
      <c r="E1324" s="1572"/>
      <c r="F1324" s="1572"/>
      <c r="G1324" s="1572"/>
      <c r="H1324" s="735" t="s">
        <v>4794</v>
      </c>
      <c r="I1324" s="402" t="s">
        <v>4822</v>
      </c>
      <c r="J1324" s="402">
        <v>2024</v>
      </c>
      <c r="K1324" s="1572"/>
    </row>
    <row r="1325" spans="1:11">
      <c r="A1325" s="1543"/>
      <c r="B1325" s="1572"/>
      <c r="C1325" s="1569"/>
      <c r="D1325" s="1572"/>
      <c r="E1325" s="1572"/>
      <c r="F1325" s="1572"/>
      <c r="G1325" s="1572"/>
      <c r="H1325" s="735" t="s">
        <v>4796</v>
      </c>
      <c r="I1325" s="402" t="s">
        <v>4823</v>
      </c>
      <c r="J1325" s="402">
        <v>2024</v>
      </c>
      <c r="K1325" s="1572"/>
    </row>
    <row r="1326" spans="1:11">
      <c r="A1326" s="1543"/>
      <c r="B1326" s="1572"/>
      <c r="C1326" s="1569"/>
      <c r="D1326" s="1572"/>
      <c r="E1326" s="1572"/>
      <c r="F1326" s="1572"/>
      <c r="G1326" s="1572"/>
      <c r="H1326" s="735" t="s">
        <v>4798</v>
      </c>
      <c r="I1326" s="402" t="s">
        <v>4824</v>
      </c>
      <c r="J1326" s="402">
        <v>2024</v>
      </c>
      <c r="K1326" s="1572"/>
    </row>
    <row r="1327" spans="1:11" ht="14.4" thickBot="1">
      <c r="A1327" s="1543"/>
      <c r="B1327" s="1572"/>
      <c r="C1327" s="1569"/>
      <c r="D1327" s="1572"/>
      <c r="E1327" s="1572"/>
      <c r="F1327" s="1572"/>
      <c r="G1327" s="1572"/>
      <c r="H1327" s="736" t="s">
        <v>4800</v>
      </c>
      <c r="I1327" s="737" t="s">
        <v>4825</v>
      </c>
      <c r="J1327" s="737">
        <v>2024</v>
      </c>
      <c r="K1327" s="1572"/>
    </row>
    <row r="1328" spans="1:11">
      <c r="A1328" s="1543"/>
      <c r="B1328" s="1572"/>
      <c r="C1328" s="1569"/>
      <c r="D1328" s="1572"/>
      <c r="E1328" s="1572"/>
      <c r="F1328" s="1572"/>
      <c r="G1328" s="1572"/>
      <c r="H1328" s="747" t="s">
        <v>3094</v>
      </c>
      <c r="I1328" s="734">
        <v>608263</v>
      </c>
      <c r="J1328" s="734">
        <v>2015</v>
      </c>
      <c r="K1328" s="1572"/>
    </row>
    <row r="1329" spans="1:11">
      <c r="A1329" s="1543"/>
      <c r="B1329" s="1572"/>
      <c r="C1329" s="1569"/>
      <c r="D1329" s="1572"/>
      <c r="E1329" s="1572"/>
      <c r="F1329" s="1572"/>
      <c r="G1329" s="1572"/>
      <c r="H1329" s="747" t="s">
        <v>3094</v>
      </c>
      <c r="I1329" s="734">
        <v>608264</v>
      </c>
      <c r="J1329" s="734">
        <v>2015</v>
      </c>
      <c r="K1329" s="1572"/>
    </row>
    <row r="1330" spans="1:11">
      <c r="A1330" s="1543"/>
      <c r="B1330" s="1572"/>
      <c r="C1330" s="1569"/>
      <c r="D1330" s="1572"/>
      <c r="E1330" s="1572"/>
      <c r="F1330" s="1572"/>
      <c r="G1330" s="1572"/>
      <c r="H1330" s="747" t="s">
        <v>3094</v>
      </c>
      <c r="I1330" s="734">
        <v>608265</v>
      </c>
      <c r="J1330" s="734">
        <v>2015</v>
      </c>
      <c r="K1330" s="1572"/>
    </row>
    <row r="1331" spans="1:11">
      <c r="A1331" s="1543"/>
      <c r="B1331" s="1572"/>
      <c r="C1331" s="1569"/>
      <c r="D1331" s="1572"/>
      <c r="E1331" s="1572"/>
      <c r="F1331" s="1572"/>
      <c r="G1331" s="1572"/>
      <c r="H1331" s="747" t="s">
        <v>3094</v>
      </c>
      <c r="I1331" s="734">
        <v>608266</v>
      </c>
      <c r="J1331" s="734">
        <v>2015</v>
      </c>
      <c r="K1331" s="1572"/>
    </row>
    <row r="1332" spans="1:11">
      <c r="A1332" s="1543"/>
      <c r="B1332" s="1572"/>
      <c r="C1332" s="1569"/>
      <c r="D1332" s="1572"/>
      <c r="E1332" s="1572"/>
      <c r="F1332" s="1572"/>
      <c r="G1332" s="1572"/>
      <c r="H1332" s="738" t="s">
        <v>3095</v>
      </c>
      <c r="I1332" s="402">
        <v>608209</v>
      </c>
      <c r="J1332" s="402">
        <v>2015</v>
      </c>
      <c r="K1332" s="1572"/>
    </row>
    <row r="1333" spans="1:11">
      <c r="A1333" s="1543"/>
      <c r="B1333" s="1572"/>
      <c r="C1333" s="1569"/>
      <c r="D1333" s="1572"/>
      <c r="E1333" s="1572"/>
      <c r="F1333" s="1572"/>
      <c r="G1333" s="1572"/>
      <c r="H1333" s="738" t="s">
        <v>3095</v>
      </c>
      <c r="I1333" s="402">
        <v>608210</v>
      </c>
      <c r="J1333" s="402">
        <v>2015</v>
      </c>
      <c r="K1333" s="1572"/>
    </row>
    <row r="1334" spans="1:11">
      <c r="A1334" s="1543"/>
      <c r="B1334" s="1572"/>
      <c r="C1334" s="1569"/>
      <c r="D1334" s="1572"/>
      <c r="E1334" s="1572"/>
      <c r="F1334" s="1572"/>
      <c r="G1334" s="1572"/>
      <c r="H1334" s="747" t="s">
        <v>3094</v>
      </c>
      <c r="I1334" s="734">
        <v>608266</v>
      </c>
      <c r="J1334" s="734">
        <v>2015</v>
      </c>
      <c r="K1334" s="1572"/>
    </row>
    <row r="1335" spans="1:11">
      <c r="A1335" s="1543"/>
      <c r="B1335" s="1572"/>
      <c r="C1335" s="1569"/>
      <c r="D1335" s="1572"/>
      <c r="E1335" s="1572"/>
      <c r="F1335" s="1572"/>
      <c r="G1335" s="1572"/>
      <c r="H1335" s="738" t="s">
        <v>3095</v>
      </c>
      <c r="I1335" s="402">
        <v>608209</v>
      </c>
      <c r="J1335" s="402">
        <v>2015</v>
      </c>
      <c r="K1335" s="1572"/>
    </row>
    <row r="1336" spans="1:11">
      <c r="A1336" s="1543"/>
      <c r="B1336" s="1572"/>
      <c r="C1336" s="1569"/>
      <c r="D1336" s="1572"/>
      <c r="E1336" s="1572"/>
      <c r="F1336" s="1572"/>
      <c r="G1336" s="1572"/>
      <c r="H1336" s="738" t="s">
        <v>3095</v>
      </c>
      <c r="I1336" s="402">
        <v>608210</v>
      </c>
      <c r="J1336" s="402">
        <v>2015</v>
      </c>
      <c r="K1336" s="1572"/>
    </row>
    <row r="1337" spans="1:11">
      <c r="A1337" s="1543"/>
      <c r="B1337" s="1572"/>
      <c r="C1337" s="1569"/>
      <c r="D1337" s="1572"/>
      <c r="E1337" s="1572"/>
      <c r="F1337" s="1572"/>
      <c r="G1337" s="1572"/>
      <c r="H1337" s="738" t="s">
        <v>3095</v>
      </c>
      <c r="I1337" s="402">
        <v>608211</v>
      </c>
      <c r="J1337" s="402">
        <v>2015</v>
      </c>
      <c r="K1337" s="1572"/>
    </row>
    <row r="1338" spans="1:11">
      <c r="A1338" s="1543"/>
      <c r="B1338" s="1572"/>
      <c r="C1338" s="1569"/>
      <c r="D1338" s="1572"/>
      <c r="E1338" s="1572"/>
      <c r="F1338" s="1572"/>
      <c r="G1338" s="1572"/>
      <c r="H1338" s="738" t="s">
        <v>3095</v>
      </c>
      <c r="I1338" s="402">
        <v>608212</v>
      </c>
      <c r="J1338" s="402">
        <v>2015</v>
      </c>
      <c r="K1338" s="1572"/>
    </row>
    <row r="1339" spans="1:11">
      <c r="A1339" s="1543"/>
      <c r="B1339" s="1572"/>
      <c r="C1339" s="1569"/>
      <c r="D1339" s="1572"/>
      <c r="E1339" s="1572"/>
      <c r="F1339" s="1572"/>
      <c r="G1339" s="1572"/>
      <c r="H1339" s="738" t="s">
        <v>1577</v>
      </c>
      <c r="I1339" s="402">
        <v>608346</v>
      </c>
      <c r="J1339" s="402">
        <v>2015</v>
      </c>
      <c r="K1339" s="1572"/>
    </row>
    <row r="1340" spans="1:11">
      <c r="A1340" s="1543"/>
      <c r="B1340" s="1572"/>
      <c r="C1340" s="1569"/>
      <c r="D1340" s="1572"/>
      <c r="E1340" s="1572"/>
      <c r="F1340" s="1572"/>
      <c r="G1340" s="1572"/>
      <c r="H1340" s="738" t="s">
        <v>1574</v>
      </c>
      <c r="I1340" s="402">
        <v>608849</v>
      </c>
      <c r="J1340" s="402">
        <v>2015</v>
      </c>
      <c r="K1340" s="1572"/>
    </row>
    <row r="1341" spans="1:11">
      <c r="A1341" s="1543"/>
      <c r="B1341" s="1572"/>
      <c r="C1341" s="1569"/>
      <c r="D1341" s="1572"/>
      <c r="E1341" s="1572"/>
      <c r="F1341" s="1572"/>
      <c r="G1341" s="1572"/>
      <c r="H1341" s="738" t="s">
        <v>1574</v>
      </c>
      <c r="I1341" s="402">
        <v>608850</v>
      </c>
      <c r="J1341" s="402">
        <v>2015</v>
      </c>
      <c r="K1341" s="1572"/>
    </row>
    <row r="1342" spans="1:11">
      <c r="A1342" s="1543"/>
      <c r="B1342" s="1572"/>
      <c r="C1342" s="1569"/>
      <c r="D1342" s="1572"/>
      <c r="E1342" s="1572"/>
      <c r="F1342" s="1572"/>
      <c r="G1342" s="1572"/>
      <c r="H1342" s="738" t="s">
        <v>1574</v>
      </c>
      <c r="I1342" s="402">
        <v>608851</v>
      </c>
      <c r="J1342" s="402">
        <v>2015</v>
      </c>
      <c r="K1342" s="1572"/>
    </row>
    <row r="1343" spans="1:11">
      <c r="A1343" s="1543"/>
      <c r="B1343" s="1572"/>
      <c r="C1343" s="1569"/>
      <c r="D1343" s="1572"/>
      <c r="E1343" s="1572"/>
      <c r="F1343" s="1572"/>
      <c r="G1343" s="1572"/>
      <c r="H1343" s="738" t="s">
        <v>1574</v>
      </c>
      <c r="I1343" s="402">
        <v>608852</v>
      </c>
      <c r="J1343" s="402">
        <v>2015</v>
      </c>
      <c r="K1343" s="1572"/>
    </row>
    <row r="1344" spans="1:11">
      <c r="A1344" s="1543"/>
      <c r="B1344" s="1572"/>
      <c r="C1344" s="1569"/>
      <c r="D1344" s="1572"/>
      <c r="E1344" s="1572"/>
      <c r="F1344" s="1572"/>
      <c r="G1344" s="1572"/>
      <c r="H1344" s="738" t="s">
        <v>1574</v>
      </c>
      <c r="I1344" s="402">
        <v>608853</v>
      </c>
      <c r="J1344" s="402">
        <v>2015</v>
      </c>
      <c r="K1344" s="1572"/>
    </row>
    <row r="1345" spans="1:11">
      <c r="A1345" s="1543"/>
      <c r="B1345" s="1572"/>
      <c r="C1345" s="1569"/>
      <c r="D1345" s="1572"/>
      <c r="E1345" s="1572"/>
      <c r="F1345" s="1572"/>
      <c r="G1345" s="1572"/>
      <c r="H1345" s="738" t="s">
        <v>1574</v>
      </c>
      <c r="I1345" s="402">
        <v>608854</v>
      </c>
      <c r="J1345" s="402">
        <v>2015</v>
      </c>
      <c r="K1345" s="1572"/>
    </row>
    <row r="1346" spans="1:11">
      <c r="A1346" s="1543"/>
      <c r="B1346" s="1572"/>
      <c r="C1346" s="1569"/>
      <c r="D1346" s="1572"/>
      <c r="E1346" s="1572"/>
      <c r="F1346" s="1572"/>
      <c r="G1346" s="1572"/>
      <c r="H1346" s="738" t="s">
        <v>1574</v>
      </c>
      <c r="I1346" s="402">
        <v>608855</v>
      </c>
      <c r="J1346" s="402">
        <v>2015</v>
      </c>
      <c r="K1346" s="1572"/>
    </row>
    <row r="1347" spans="1:11">
      <c r="A1347" s="1543"/>
      <c r="B1347" s="1572"/>
      <c r="C1347" s="1569"/>
      <c r="D1347" s="1572"/>
      <c r="E1347" s="1572"/>
      <c r="F1347" s="1572"/>
      <c r="G1347" s="1572"/>
      <c r="H1347" s="738" t="s">
        <v>1574</v>
      </c>
      <c r="I1347" s="402">
        <v>608856</v>
      </c>
      <c r="J1347" s="402">
        <v>2015</v>
      </c>
      <c r="K1347" s="1572"/>
    </row>
    <row r="1348" spans="1:11">
      <c r="A1348" s="1543"/>
      <c r="B1348" s="1572"/>
      <c r="C1348" s="1569"/>
      <c r="D1348" s="1572"/>
      <c r="E1348" s="1572"/>
      <c r="F1348" s="1572"/>
      <c r="G1348" s="1572"/>
      <c r="H1348" s="738" t="s">
        <v>1574</v>
      </c>
      <c r="I1348" s="402">
        <v>608857</v>
      </c>
      <c r="J1348" s="402">
        <v>2015</v>
      </c>
      <c r="K1348" s="1572"/>
    </row>
    <row r="1349" spans="1:11">
      <c r="A1349" s="1543"/>
      <c r="B1349" s="1572"/>
      <c r="C1349" s="1569"/>
      <c r="D1349" s="1572"/>
      <c r="E1349" s="1572"/>
      <c r="F1349" s="1572"/>
      <c r="G1349" s="1572"/>
      <c r="H1349" s="738" t="s">
        <v>1574</v>
      </c>
      <c r="I1349" s="402">
        <v>608858</v>
      </c>
      <c r="J1349" s="402">
        <v>2015</v>
      </c>
      <c r="K1349" s="1572"/>
    </row>
    <row r="1350" spans="1:11">
      <c r="A1350" s="1543"/>
      <c r="B1350" s="1572"/>
      <c r="C1350" s="1569"/>
      <c r="D1350" s="1572"/>
      <c r="E1350" s="1572"/>
      <c r="F1350" s="1572"/>
      <c r="G1350" s="1572"/>
      <c r="H1350" s="738" t="s">
        <v>1574</v>
      </c>
      <c r="I1350" s="402">
        <v>608859</v>
      </c>
      <c r="J1350" s="402">
        <v>2015</v>
      </c>
      <c r="K1350" s="1572"/>
    </row>
    <row r="1351" spans="1:11">
      <c r="A1351" s="1543"/>
      <c r="B1351" s="1572"/>
      <c r="C1351" s="1569"/>
      <c r="D1351" s="1572"/>
      <c r="E1351" s="1572"/>
      <c r="F1351" s="1572"/>
      <c r="G1351" s="1572"/>
      <c r="H1351" s="738" t="s">
        <v>1574</v>
      </c>
      <c r="I1351" s="402">
        <v>608860</v>
      </c>
      <c r="J1351" s="402">
        <v>2015</v>
      </c>
      <c r="K1351" s="1572"/>
    </row>
    <row r="1352" spans="1:11">
      <c r="A1352" s="1543"/>
      <c r="B1352" s="1572"/>
      <c r="C1352" s="1569"/>
      <c r="D1352" s="1572"/>
      <c r="E1352" s="1572"/>
      <c r="F1352" s="1572"/>
      <c r="G1352" s="1572"/>
      <c r="H1352" s="738" t="s">
        <v>1574</v>
      </c>
      <c r="I1352" s="402">
        <v>608861</v>
      </c>
      <c r="J1352" s="402">
        <v>2015</v>
      </c>
      <c r="K1352" s="1572"/>
    </row>
    <row r="1353" spans="1:11">
      <c r="A1353" s="1543"/>
      <c r="B1353" s="1572"/>
      <c r="C1353" s="1569"/>
      <c r="D1353" s="1572"/>
      <c r="E1353" s="1572"/>
      <c r="F1353" s="1572"/>
      <c r="G1353" s="1572"/>
      <c r="H1353" s="738" t="s">
        <v>1574</v>
      </c>
      <c r="I1353" s="402">
        <v>608862</v>
      </c>
      <c r="J1353" s="402">
        <v>2015</v>
      </c>
      <c r="K1353" s="1572"/>
    </row>
    <row r="1354" spans="1:11">
      <c r="A1354" s="1543"/>
      <c r="B1354" s="1572"/>
      <c r="C1354" s="1569"/>
      <c r="D1354" s="1572"/>
      <c r="E1354" s="1572"/>
      <c r="F1354" s="1572"/>
      <c r="G1354" s="1572"/>
      <c r="H1354" s="738" t="s">
        <v>1574</v>
      </c>
      <c r="I1354" s="402">
        <v>608863</v>
      </c>
      <c r="J1354" s="402">
        <v>2015</v>
      </c>
      <c r="K1354" s="1572"/>
    </row>
    <row r="1355" spans="1:11">
      <c r="A1355" s="1543"/>
      <c r="B1355" s="1572"/>
      <c r="C1355" s="1569"/>
      <c r="D1355" s="1572"/>
      <c r="E1355" s="1572"/>
      <c r="F1355" s="1572"/>
      <c r="G1355" s="1572"/>
      <c r="H1355" s="738" t="s">
        <v>1574</v>
      </c>
      <c r="I1355" s="402">
        <v>608864</v>
      </c>
      <c r="J1355" s="402">
        <v>2015</v>
      </c>
      <c r="K1355" s="1572"/>
    </row>
    <row r="1356" spans="1:11">
      <c r="A1356" s="1543"/>
      <c r="B1356" s="1572"/>
      <c r="C1356" s="1569"/>
      <c r="D1356" s="1572"/>
      <c r="E1356" s="1572"/>
      <c r="F1356" s="1572"/>
      <c r="G1356" s="1572"/>
      <c r="H1356" s="738" t="s">
        <v>1563</v>
      </c>
      <c r="I1356" s="402">
        <v>608624</v>
      </c>
      <c r="J1356" s="402">
        <v>2015</v>
      </c>
      <c r="K1356" s="1572"/>
    </row>
    <row r="1357" spans="1:11">
      <c r="A1357" s="1543"/>
      <c r="B1357" s="1572"/>
      <c r="C1357" s="1569"/>
      <c r="D1357" s="1572"/>
      <c r="E1357" s="1572"/>
      <c r="F1357" s="1572"/>
      <c r="G1357" s="1572"/>
      <c r="H1357" s="738" t="s">
        <v>1564</v>
      </c>
      <c r="I1357" s="402">
        <v>608418</v>
      </c>
      <c r="J1357" s="402">
        <v>2015</v>
      </c>
      <c r="K1357" s="1572"/>
    </row>
    <row r="1358" spans="1:11">
      <c r="A1358" s="1543"/>
      <c r="B1358" s="1572"/>
      <c r="C1358" s="1569"/>
      <c r="D1358" s="1572"/>
      <c r="E1358" s="1572"/>
      <c r="F1358" s="1572"/>
      <c r="G1358" s="1572"/>
      <c r="H1358" s="738" t="s">
        <v>1564</v>
      </c>
      <c r="I1358" s="402">
        <v>608419</v>
      </c>
      <c r="J1358" s="402">
        <v>2015</v>
      </c>
      <c r="K1358" s="1572"/>
    </row>
    <row r="1359" spans="1:11">
      <c r="A1359" s="1543"/>
      <c r="B1359" s="1572"/>
      <c r="C1359" s="1569"/>
      <c r="D1359" s="1572"/>
      <c r="E1359" s="1572"/>
      <c r="F1359" s="1572"/>
      <c r="G1359" s="1572"/>
      <c r="H1359" s="738" t="s">
        <v>1565</v>
      </c>
      <c r="I1359" s="402">
        <v>608468</v>
      </c>
      <c r="J1359" s="402">
        <v>2015</v>
      </c>
      <c r="K1359" s="1572"/>
    </row>
    <row r="1360" spans="1:11">
      <c r="A1360" s="1543"/>
      <c r="B1360" s="1572"/>
      <c r="C1360" s="1569"/>
      <c r="D1360" s="1572"/>
      <c r="E1360" s="1572"/>
      <c r="F1360" s="1572"/>
      <c r="G1360" s="1572"/>
      <c r="H1360" s="738" t="s">
        <v>1565</v>
      </c>
      <c r="I1360" s="402">
        <v>608469</v>
      </c>
      <c r="J1360" s="402">
        <v>2015</v>
      </c>
      <c r="K1360" s="1572"/>
    </row>
    <row r="1361" spans="1:11">
      <c r="A1361" s="1543"/>
      <c r="B1361" s="1572"/>
      <c r="C1361" s="1569"/>
      <c r="D1361" s="1572"/>
      <c r="E1361" s="1572"/>
      <c r="F1361" s="1572"/>
      <c r="G1361" s="1572"/>
      <c r="H1361" s="738" t="s">
        <v>1565</v>
      </c>
      <c r="I1361" s="402">
        <v>608470</v>
      </c>
      <c r="J1361" s="402">
        <v>2015</v>
      </c>
      <c r="K1361" s="1572"/>
    </row>
    <row r="1362" spans="1:11">
      <c r="A1362" s="1543"/>
      <c r="B1362" s="1572"/>
      <c r="C1362" s="1569"/>
      <c r="D1362" s="1572"/>
      <c r="E1362" s="1572"/>
      <c r="F1362" s="1572"/>
      <c r="G1362" s="1572"/>
      <c r="H1362" s="738" t="s">
        <v>1565</v>
      </c>
      <c r="I1362" s="402">
        <v>608471</v>
      </c>
      <c r="J1362" s="402">
        <v>2015</v>
      </c>
      <c r="K1362" s="1572"/>
    </row>
    <row r="1363" spans="1:11">
      <c r="A1363" s="1543"/>
      <c r="B1363" s="1572"/>
      <c r="C1363" s="1569"/>
      <c r="D1363" s="1572"/>
      <c r="E1363" s="1572"/>
      <c r="F1363" s="1572"/>
      <c r="G1363" s="1572"/>
      <c r="H1363" s="738" t="s">
        <v>1565</v>
      </c>
      <c r="I1363" s="402">
        <v>608472</v>
      </c>
      <c r="J1363" s="402">
        <v>2015</v>
      </c>
      <c r="K1363" s="1572"/>
    </row>
    <row r="1364" spans="1:11">
      <c r="A1364" s="1543"/>
      <c r="B1364" s="1572"/>
      <c r="C1364" s="1569"/>
      <c r="D1364" s="1572"/>
      <c r="E1364" s="1572"/>
      <c r="F1364" s="1572"/>
      <c r="G1364" s="1572"/>
      <c r="H1364" s="738" t="s">
        <v>3096</v>
      </c>
      <c r="I1364" s="402">
        <v>608597</v>
      </c>
      <c r="J1364" s="402">
        <v>2015</v>
      </c>
      <c r="K1364" s="1572"/>
    </row>
    <row r="1365" spans="1:11">
      <c r="A1365" s="1543"/>
      <c r="B1365" s="1572"/>
      <c r="C1365" s="1569"/>
      <c r="D1365" s="1572"/>
      <c r="E1365" s="1572"/>
      <c r="F1365" s="1572"/>
      <c r="G1365" s="1572"/>
      <c r="H1365" s="738" t="s">
        <v>1567</v>
      </c>
      <c r="I1365" s="402">
        <v>608035</v>
      </c>
      <c r="J1365" s="402">
        <v>2015</v>
      </c>
      <c r="K1365" s="1572"/>
    </row>
    <row r="1366" spans="1:11">
      <c r="A1366" s="1543"/>
      <c r="B1366" s="1572"/>
      <c r="C1366" s="1569"/>
      <c r="D1366" s="1572"/>
      <c r="E1366" s="1572"/>
      <c r="F1366" s="1572"/>
      <c r="G1366" s="1572"/>
      <c r="H1366" s="738" t="s">
        <v>1575</v>
      </c>
      <c r="I1366" s="402">
        <v>608366</v>
      </c>
      <c r="J1366" s="402">
        <v>2015</v>
      </c>
      <c r="K1366" s="1572"/>
    </row>
    <row r="1367" spans="1:11">
      <c r="A1367" s="1543"/>
      <c r="B1367" s="1572"/>
      <c r="C1367" s="1569"/>
      <c r="D1367" s="1572"/>
      <c r="E1367" s="1572"/>
      <c r="F1367" s="1572"/>
      <c r="G1367" s="1572"/>
      <c r="H1367" s="738" t="s">
        <v>1569</v>
      </c>
      <c r="I1367" s="402"/>
      <c r="J1367" s="402">
        <v>2015</v>
      </c>
      <c r="K1367" s="1572"/>
    </row>
    <row r="1368" spans="1:11">
      <c r="A1368" s="1543"/>
      <c r="B1368" s="1572"/>
      <c r="C1368" s="1569"/>
      <c r="D1368" s="1572"/>
      <c r="E1368" s="1572"/>
      <c r="F1368" s="1572"/>
      <c r="G1368" s="1572"/>
      <c r="H1368" s="738" t="s">
        <v>3097</v>
      </c>
      <c r="I1368" s="402">
        <v>608500</v>
      </c>
      <c r="J1368" s="402">
        <v>2015</v>
      </c>
      <c r="K1368" s="1572"/>
    </row>
    <row r="1369" spans="1:11">
      <c r="A1369" s="1543"/>
      <c r="B1369" s="1572"/>
      <c r="C1369" s="1569"/>
      <c r="D1369" s="1572"/>
      <c r="E1369" s="1572"/>
      <c r="F1369" s="1572"/>
      <c r="G1369" s="1572"/>
      <c r="H1369" s="738" t="s">
        <v>3097</v>
      </c>
      <c r="I1369" s="402">
        <v>608520</v>
      </c>
      <c r="J1369" s="402">
        <v>2015</v>
      </c>
      <c r="K1369" s="1572"/>
    </row>
    <row r="1370" spans="1:11">
      <c r="A1370" s="1543"/>
      <c r="B1370" s="1572"/>
      <c r="C1370" s="1569"/>
      <c r="D1370" s="1572"/>
      <c r="E1370" s="1572"/>
      <c r="F1370" s="1572"/>
      <c r="G1370" s="1572"/>
      <c r="H1370" s="738" t="s">
        <v>3097</v>
      </c>
      <c r="I1370" s="402">
        <v>608521</v>
      </c>
      <c r="J1370" s="402">
        <v>2015</v>
      </c>
      <c r="K1370" s="1572"/>
    </row>
    <row r="1371" spans="1:11">
      <c r="A1371" s="1543"/>
      <c r="B1371" s="1572"/>
      <c r="C1371" s="1569"/>
      <c r="D1371" s="1572"/>
      <c r="E1371" s="1572"/>
      <c r="F1371" s="1572"/>
      <c r="G1371" s="1572"/>
      <c r="H1371" s="738" t="s">
        <v>3097</v>
      </c>
      <c r="I1371" s="402">
        <v>608522</v>
      </c>
      <c r="J1371" s="402">
        <v>2015</v>
      </c>
      <c r="K1371" s="1572"/>
    </row>
    <row r="1372" spans="1:11">
      <c r="A1372" s="1543"/>
      <c r="B1372" s="1572"/>
      <c r="C1372" s="1569"/>
      <c r="D1372" s="1572"/>
      <c r="E1372" s="1572"/>
      <c r="F1372" s="1572"/>
      <c r="G1372" s="1572"/>
      <c r="H1372" s="738" t="s">
        <v>3098</v>
      </c>
      <c r="I1372" s="402">
        <v>500688</v>
      </c>
      <c r="J1372" s="402">
        <v>2015</v>
      </c>
      <c r="K1372" s="1572"/>
    </row>
    <row r="1373" spans="1:11" ht="27.6">
      <c r="A1373" s="1543"/>
      <c r="B1373" s="1572"/>
      <c r="C1373" s="1569"/>
      <c r="D1373" s="1572"/>
      <c r="E1373" s="1572"/>
      <c r="F1373" s="1572"/>
      <c r="G1373" s="1572"/>
      <c r="H1373" s="738" t="s">
        <v>3099</v>
      </c>
      <c r="I1373" s="402"/>
      <c r="J1373" s="402">
        <v>2015</v>
      </c>
      <c r="K1373" s="1572"/>
    </row>
    <row r="1374" spans="1:11">
      <c r="A1374" s="1543"/>
      <c r="B1374" s="1572"/>
      <c r="C1374" s="1569"/>
      <c r="D1374" s="1572"/>
      <c r="E1374" s="1572"/>
      <c r="F1374" s="1572"/>
      <c r="G1374" s="1572"/>
      <c r="H1374" s="738" t="s">
        <v>3100</v>
      </c>
      <c r="I1374" s="402"/>
      <c r="J1374" s="402">
        <v>2015</v>
      </c>
      <c r="K1374" s="1572"/>
    </row>
    <row r="1375" spans="1:11">
      <c r="A1375" s="1543"/>
      <c r="B1375" s="1572"/>
      <c r="C1375" s="1569"/>
      <c r="D1375" s="1572"/>
      <c r="E1375" s="1572"/>
      <c r="F1375" s="1572"/>
      <c r="G1375" s="1572"/>
      <c r="H1375" s="738" t="s">
        <v>3101</v>
      </c>
      <c r="I1375" s="402"/>
      <c r="J1375" s="402">
        <v>2015</v>
      </c>
      <c r="K1375" s="1572"/>
    </row>
    <row r="1376" spans="1:11">
      <c r="A1376" s="1543"/>
      <c r="B1376" s="1572"/>
      <c r="C1376" s="1569"/>
      <c r="D1376" s="1572"/>
      <c r="E1376" s="1572"/>
      <c r="F1376" s="1572"/>
      <c r="G1376" s="1572"/>
      <c r="H1376" s="741" t="s">
        <v>3102</v>
      </c>
      <c r="I1376" s="742"/>
      <c r="J1376" s="742">
        <v>2015</v>
      </c>
      <c r="K1376" s="1572"/>
    </row>
    <row r="1377" spans="1:11">
      <c r="A1377" s="1564"/>
      <c r="B1377" s="1573"/>
      <c r="C1377" s="1570"/>
      <c r="D1377" s="1573"/>
      <c r="E1377" s="1573"/>
      <c r="F1377" s="1573"/>
      <c r="G1377" s="1573"/>
      <c r="H1377" s="738" t="s">
        <v>3422</v>
      </c>
      <c r="I1377" s="402">
        <v>610828</v>
      </c>
      <c r="J1377" s="402">
        <v>2017</v>
      </c>
      <c r="K1377" s="1573"/>
    </row>
    <row r="1378" spans="1:11" ht="27.6">
      <c r="A1378" s="1542" t="s">
        <v>4776</v>
      </c>
      <c r="B1378" s="1565">
        <v>6</v>
      </c>
      <c r="C1378" s="1568" t="s">
        <v>4826</v>
      </c>
      <c r="D1378" s="1571" t="s">
        <v>4827</v>
      </c>
      <c r="E1378" s="1565">
        <v>15</v>
      </c>
      <c r="F1378" s="1565">
        <v>4.05</v>
      </c>
      <c r="G1378" s="1565">
        <v>4</v>
      </c>
      <c r="H1378" s="735" t="s">
        <v>3441</v>
      </c>
      <c r="I1378" s="734">
        <v>607933</v>
      </c>
      <c r="J1378" s="734">
        <v>2015</v>
      </c>
      <c r="K1378" s="1571" t="s">
        <v>4828</v>
      </c>
    </row>
    <row r="1379" spans="1:11">
      <c r="A1379" s="1543"/>
      <c r="B1379" s="1566"/>
      <c r="C1379" s="1569"/>
      <c r="D1379" s="1572"/>
      <c r="E1379" s="1566"/>
      <c r="F1379" s="1566"/>
      <c r="G1379" s="1566"/>
      <c r="H1379" s="733" t="s">
        <v>4829</v>
      </c>
      <c r="I1379" s="734">
        <v>609227</v>
      </c>
      <c r="J1379" s="734">
        <v>2015</v>
      </c>
      <c r="K1379" s="1572"/>
    </row>
    <row r="1380" spans="1:11">
      <c r="A1380" s="1543"/>
      <c r="B1380" s="1566"/>
      <c r="C1380" s="1569"/>
      <c r="D1380" s="1572"/>
      <c r="E1380" s="1566"/>
      <c r="F1380" s="1566"/>
      <c r="G1380" s="1566"/>
      <c r="H1380" s="733" t="s">
        <v>3157</v>
      </c>
      <c r="I1380" s="734">
        <v>607937</v>
      </c>
      <c r="J1380" s="734">
        <v>2015</v>
      </c>
      <c r="K1380" s="1572"/>
    </row>
    <row r="1381" spans="1:11">
      <c r="A1381" s="1543"/>
      <c r="B1381" s="1566"/>
      <c r="C1381" s="1569"/>
      <c r="D1381" s="1572"/>
      <c r="E1381" s="1566"/>
      <c r="F1381" s="1566"/>
      <c r="G1381" s="1566"/>
      <c r="H1381" s="735" t="s">
        <v>4772</v>
      </c>
      <c r="I1381" s="402"/>
      <c r="J1381" s="402">
        <v>2015</v>
      </c>
      <c r="K1381" s="1572"/>
    </row>
    <row r="1382" spans="1:11">
      <c r="A1382" s="1543"/>
      <c r="B1382" s="1566"/>
      <c r="C1382" s="1569"/>
      <c r="D1382" s="1572"/>
      <c r="E1382" s="1566"/>
      <c r="F1382" s="1566"/>
      <c r="G1382" s="1566"/>
      <c r="H1382" s="735" t="s">
        <v>4774</v>
      </c>
      <c r="I1382" s="402"/>
      <c r="J1382" s="402">
        <v>2015</v>
      </c>
      <c r="K1382" s="1572"/>
    </row>
    <row r="1383" spans="1:11">
      <c r="A1383" s="1543"/>
      <c r="B1383" s="1566"/>
      <c r="C1383" s="1569"/>
      <c r="D1383" s="1572"/>
      <c r="E1383" s="1566"/>
      <c r="F1383" s="1566"/>
      <c r="G1383" s="1566"/>
      <c r="H1383" s="735" t="s">
        <v>3090</v>
      </c>
      <c r="I1383" s="402">
        <v>608069</v>
      </c>
      <c r="J1383" s="402">
        <v>2015</v>
      </c>
      <c r="K1383" s="1572"/>
    </row>
    <row r="1384" spans="1:11" ht="27.6">
      <c r="A1384" s="1543"/>
      <c r="B1384" s="1566"/>
      <c r="C1384" s="1569"/>
      <c r="D1384" s="1572"/>
      <c r="E1384" s="1566"/>
      <c r="F1384" s="1566"/>
      <c r="G1384" s="1566"/>
      <c r="H1384" s="735" t="s">
        <v>3156</v>
      </c>
      <c r="I1384" s="402">
        <v>608140</v>
      </c>
      <c r="J1384" s="402">
        <v>2015</v>
      </c>
      <c r="K1384" s="1572"/>
    </row>
    <row r="1385" spans="1:11" ht="27.6">
      <c r="A1385" s="1543"/>
      <c r="B1385" s="1566"/>
      <c r="C1385" s="1569"/>
      <c r="D1385" s="1572"/>
      <c r="E1385" s="1566"/>
      <c r="F1385" s="1566"/>
      <c r="G1385" s="1566"/>
      <c r="H1385" s="735" t="s">
        <v>3156</v>
      </c>
      <c r="I1385" s="402">
        <v>608141</v>
      </c>
      <c r="J1385" s="402">
        <v>2015</v>
      </c>
      <c r="K1385" s="1572"/>
    </row>
    <row r="1386" spans="1:11" ht="27.6">
      <c r="A1386" s="1543"/>
      <c r="B1386" s="1566"/>
      <c r="C1386" s="1569"/>
      <c r="D1386" s="1572"/>
      <c r="E1386" s="1566"/>
      <c r="F1386" s="1566"/>
      <c r="G1386" s="1566"/>
      <c r="H1386" s="735" t="s">
        <v>3156</v>
      </c>
      <c r="I1386" s="402">
        <v>608142</v>
      </c>
      <c r="J1386" s="402">
        <v>2015</v>
      </c>
      <c r="K1386" s="1572"/>
    </row>
    <row r="1387" spans="1:11" ht="27.6">
      <c r="A1387" s="1543"/>
      <c r="B1387" s="1566"/>
      <c r="C1387" s="1569"/>
      <c r="D1387" s="1572"/>
      <c r="E1387" s="1566"/>
      <c r="F1387" s="1566"/>
      <c r="G1387" s="1566"/>
      <c r="H1387" s="735" t="s">
        <v>3156</v>
      </c>
      <c r="I1387" s="402">
        <v>608143</v>
      </c>
      <c r="J1387" s="402">
        <v>2015</v>
      </c>
      <c r="K1387" s="1572"/>
    </row>
    <row r="1388" spans="1:11">
      <c r="A1388" s="1543"/>
      <c r="B1388" s="1566"/>
      <c r="C1388" s="1569"/>
      <c r="D1388" s="1572"/>
      <c r="E1388" s="1566"/>
      <c r="F1388" s="1566"/>
      <c r="G1388" s="1566"/>
      <c r="H1388" s="735" t="s">
        <v>3158</v>
      </c>
      <c r="I1388" s="402">
        <v>608156</v>
      </c>
      <c r="J1388" s="402">
        <v>2015</v>
      </c>
      <c r="K1388" s="1572"/>
    </row>
    <row r="1389" spans="1:11">
      <c r="A1389" s="1543"/>
      <c r="B1389" s="1566"/>
      <c r="C1389" s="1569"/>
      <c r="D1389" s="1572"/>
      <c r="E1389" s="1566"/>
      <c r="F1389" s="1566"/>
      <c r="G1389" s="1566"/>
      <c r="H1389" s="735" t="s">
        <v>3159</v>
      </c>
      <c r="I1389" s="402">
        <v>607973</v>
      </c>
      <c r="J1389" s="402">
        <v>2015</v>
      </c>
      <c r="K1389" s="1572"/>
    </row>
    <row r="1390" spans="1:11">
      <c r="A1390" s="1543"/>
      <c r="B1390" s="1566"/>
      <c r="C1390" s="1569"/>
      <c r="D1390" s="1572"/>
      <c r="E1390" s="1566"/>
      <c r="F1390" s="1566"/>
      <c r="G1390" s="1566"/>
      <c r="H1390" s="735" t="s">
        <v>3160</v>
      </c>
      <c r="I1390" s="402">
        <v>608159</v>
      </c>
      <c r="J1390" s="402">
        <v>2015</v>
      </c>
      <c r="K1390" s="1572"/>
    </row>
    <row r="1391" spans="1:11">
      <c r="A1391" s="1543"/>
      <c r="B1391" s="1566"/>
      <c r="C1391" s="1569"/>
      <c r="D1391" s="1572"/>
      <c r="E1391" s="1566"/>
      <c r="F1391" s="1566"/>
      <c r="G1391" s="1566"/>
      <c r="H1391" s="735" t="s">
        <v>3093</v>
      </c>
      <c r="I1391" s="402">
        <v>608168</v>
      </c>
      <c r="J1391" s="402">
        <v>2015</v>
      </c>
      <c r="K1391" s="1572"/>
    </row>
    <row r="1392" spans="1:11">
      <c r="A1392" s="1543"/>
      <c r="B1392" s="1566"/>
      <c r="C1392" s="1569"/>
      <c r="D1392" s="1572"/>
      <c r="E1392" s="1566"/>
      <c r="F1392" s="1566"/>
      <c r="G1392" s="1566"/>
      <c r="H1392" s="735" t="s">
        <v>4775</v>
      </c>
      <c r="I1392" s="402"/>
      <c r="J1392" s="402"/>
      <c r="K1392" s="1572"/>
    </row>
    <row r="1393" spans="1:11" ht="27.6">
      <c r="A1393" s="1543"/>
      <c r="B1393" s="1566"/>
      <c r="C1393" s="1569"/>
      <c r="D1393" s="1572"/>
      <c r="E1393" s="1566"/>
      <c r="F1393" s="1566"/>
      <c r="G1393" s="1566"/>
      <c r="H1393" s="735" t="s">
        <v>3161</v>
      </c>
      <c r="I1393" s="402">
        <v>608187</v>
      </c>
      <c r="J1393" s="402">
        <v>2015</v>
      </c>
      <c r="K1393" s="1572"/>
    </row>
    <row r="1394" spans="1:11">
      <c r="A1394" s="1543"/>
      <c r="B1394" s="1566"/>
      <c r="C1394" s="1569"/>
      <c r="D1394" s="1572"/>
      <c r="E1394" s="1566"/>
      <c r="F1394" s="1566"/>
      <c r="G1394" s="1566"/>
      <c r="H1394" s="735" t="s">
        <v>4830</v>
      </c>
      <c r="I1394" s="402">
        <v>607932</v>
      </c>
      <c r="J1394" s="402">
        <v>2015</v>
      </c>
      <c r="K1394" s="1572"/>
    </row>
    <row r="1395" spans="1:11">
      <c r="A1395" s="1543"/>
      <c r="B1395" s="1566"/>
      <c r="C1395" s="1569"/>
      <c r="D1395" s="1572"/>
      <c r="E1395" s="1566"/>
      <c r="F1395" s="1566"/>
      <c r="G1395" s="1566"/>
      <c r="H1395" s="751" t="s">
        <v>4831</v>
      </c>
      <c r="I1395" s="742">
        <v>607935</v>
      </c>
      <c r="J1395" s="742">
        <v>2015</v>
      </c>
      <c r="K1395" s="1572"/>
    </row>
    <row r="1396" spans="1:11">
      <c r="A1396" s="1543"/>
      <c r="B1396" s="1566"/>
      <c r="C1396" s="1569"/>
      <c r="D1396" s="1572"/>
      <c r="E1396" s="1566"/>
      <c r="F1396" s="1566"/>
      <c r="G1396" s="1566"/>
      <c r="H1396" s="735" t="s">
        <v>4832</v>
      </c>
      <c r="I1396" s="402">
        <v>608053</v>
      </c>
      <c r="J1396" s="402">
        <v>2015</v>
      </c>
      <c r="K1396" s="1572"/>
    </row>
    <row r="1397" spans="1:11">
      <c r="A1397" s="1543"/>
      <c r="B1397" s="1566"/>
      <c r="C1397" s="1569"/>
      <c r="D1397" s="1572"/>
      <c r="E1397" s="1566"/>
      <c r="F1397" s="1566"/>
      <c r="G1397" s="1566"/>
      <c r="H1397" s="735" t="s">
        <v>4832</v>
      </c>
      <c r="I1397" s="402">
        <v>608055</v>
      </c>
      <c r="J1397" s="402">
        <v>2015</v>
      </c>
      <c r="K1397" s="1572"/>
    </row>
    <row r="1398" spans="1:11">
      <c r="A1398" s="1543"/>
      <c r="B1398" s="1566"/>
      <c r="C1398" s="1569"/>
      <c r="D1398" s="1572"/>
      <c r="E1398" s="1566"/>
      <c r="F1398" s="1566"/>
      <c r="G1398" s="1566"/>
      <c r="H1398" s="735" t="s">
        <v>4832</v>
      </c>
      <c r="I1398" s="402">
        <v>608056</v>
      </c>
      <c r="J1398" s="402">
        <v>2015</v>
      </c>
      <c r="K1398" s="1572"/>
    </row>
    <row r="1399" spans="1:11">
      <c r="A1399" s="1543"/>
      <c r="B1399" s="1566"/>
      <c r="C1399" s="1569"/>
      <c r="D1399" s="1572"/>
      <c r="E1399" s="1566"/>
      <c r="F1399" s="1566"/>
      <c r="G1399" s="1566"/>
      <c r="H1399" s="735" t="s">
        <v>4832</v>
      </c>
      <c r="I1399" s="402">
        <v>608057</v>
      </c>
      <c r="J1399" s="402">
        <v>2015</v>
      </c>
      <c r="K1399" s="1572"/>
    </row>
    <row r="1400" spans="1:11">
      <c r="A1400" s="1543"/>
      <c r="B1400" s="1566"/>
      <c r="C1400" s="1569"/>
      <c r="D1400" s="1572"/>
      <c r="E1400" s="1566"/>
      <c r="F1400" s="1566"/>
      <c r="G1400" s="1566"/>
      <c r="H1400" s="735" t="s">
        <v>4832</v>
      </c>
      <c r="I1400" s="402">
        <v>608058</v>
      </c>
      <c r="J1400" s="402">
        <v>2015</v>
      </c>
      <c r="K1400" s="1572"/>
    </row>
    <row r="1401" spans="1:11">
      <c r="A1401" s="1543"/>
      <c r="B1401" s="1566"/>
      <c r="C1401" s="1569"/>
      <c r="D1401" s="1572"/>
      <c r="E1401" s="1566"/>
      <c r="F1401" s="1566"/>
      <c r="G1401" s="1566"/>
      <c r="H1401" s="735" t="s">
        <v>4832</v>
      </c>
      <c r="I1401" s="402">
        <v>608059</v>
      </c>
      <c r="J1401" s="402">
        <v>2015</v>
      </c>
      <c r="K1401" s="1572"/>
    </row>
    <row r="1402" spans="1:11">
      <c r="A1402" s="1543"/>
      <c r="B1402" s="1566"/>
      <c r="C1402" s="1569"/>
      <c r="D1402" s="1572"/>
      <c r="E1402" s="1566"/>
      <c r="F1402" s="1566"/>
      <c r="G1402" s="1566"/>
      <c r="H1402" s="735" t="s">
        <v>4832</v>
      </c>
      <c r="I1402" s="402">
        <v>608060</v>
      </c>
      <c r="J1402" s="402">
        <v>2015</v>
      </c>
      <c r="K1402" s="1572"/>
    </row>
    <row r="1403" spans="1:11" ht="27.6">
      <c r="A1403" s="1543"/>
      <c r="B1403" s="1566"/>
      <c r="C1403" s="1569"/>
      <c r="D1403" s="1572"/>
      <c r="E1403" s="1566"/>
      <c r="F1403" s="1566"/>
      <c r="G1403" s="1566"/>
      <c r="H1403" s="733" t="s">
        <v>3175</v>
      </c>
      <c r="I1403" s="402">
        <v>608145</v>
      </c>
      <c r="J1403" s="402">
        <v>2015</v>
      </c>
      <c r="K1403" s="1572"/>
    </row>
    <row r="1404" spans="1:11">
      <c r="A1404" s="1543"/>
      <c r="B1404" s="1566"/>
      <c r="C1404" s="1569"/>
      <c r="D1404" s="1572"/>
      <c r="E1404" s="1566"/>
      <c r="F1404" s="1566"/>
      <c r="G1404" s="1566"/>
      <c r="H1404" s="735" t="s">
        <v>4833</v>
      </c>
      <c r="I1404" s="402"/>
      <c r="J1404" s="402"/>
      <c r="K1404" s="1572"/>
    </row>
    <row r="1405" spans="1:11">
      <c r="A1405" s="1543"/>
      <c r="B1405" s="1566"/>
      <c r="C1405" s="1569"/>
      <c r="D1405" s="1572"/>
      <c r="E1405" s="1566"/>
      <c r="F1405" s="1566"/>
      <c r="G1405" s="1566"/>
      <c r="H1405" s="735" t="s">
        <v>4834</v>
      </c>
      <c r="I1405" s="402">
        <v>608190</v>
      </c>
      <c r="J1405" s="402">
        <v>2015</v>
      </c>
      <c r="K1405" s="1572"/>
    </row>
    <row r="1406" spans="1:11" ht="14.4" thickBot="1">
      <c r="A1406" s="1543"/>
      <c r="B1406" s="1566"/>
      <c r="C1406" s="1569"/>
      <c r="D1406" s="1572"/>
      <c r="E1406" s="1566"/>
      <c r="F1406" s="1566"/>
      <c r="G1406" s="1566"/>
      <c r="H1406" s="736" t="s">
        <v>3442</v>
      </c>
      <c r="I1406" s="737"/>
      <c r="J1406" s="737">
        <v>2019</v>
      </c>
      <c r="K1406" s="1572"/>
    </row>
    <row r="1407" spans="1:11">
      <c r="A1407" s="1543"/>
      <c r="B1407" s="1566"/>
      <c r="C1407" s="1569"/>
      <c r="D1407" s="1572"/>
      <c r="E1407" s="1566"/>
      <c r="F1407" s="1566"/>
      <c r="G1407" s="1566"/>
      <c r="H1407" s="747" t="s">
        <v>3094</v>
      </c>
      <c r="I1407" s="734">
        <v>608267</v>
      </c>
      <c r="J1407" s="734">
        <v>2015</v>
      </c>
      <c r="K1407" s="1572"/>
    </row>
    <row r="1408" spans="1:11">
      <c r="A1408" s="1543"/>
      <c r="B1408" s="1566"/>
      <c r="C1408" s="1569"/>
      <c r="D1408" s="1572"/>
      <c r="E1408" s="1566"/>
      <c r="F1408" s="1566"/>
      <c r="G1408" s="1566"/>
      <c r="H1408" s="747" t="s">
        <v>3094</v>
      </c>
      <c r="I1408" s="734">
        <v>608268</v>
      </c>
      <c r="J1408" s="734">
        <v>2015</v>
      </c>
      <c r="K1408" s="1572"/>
    </row>
    <row r="1409" spans="1:11">
      <c r="A1409" s="1543"/>
      <c r="B1409" s="1566"/>
      <c r="C1409" s="1569"/>
      <c r="D1409" s="1572"/>
      <c r="E1409" s="1566"/>
      <c r="F1409" s="1566"/>
      <c r="G1409" s="1566"/>
      <c r="H1409" s="747" t="s">
        <v>3094</v>
      </c>
      <c r="I1409" s="734">
        <v>608269</v>
      </c>
      <c r="J1409" s="734">
        <v>2015</v>
      </c>
      <c r="K1409" s="1572"/>
    </row>
    <row r="1410" spans="1:11">
      <c r="A1410" s="1543"/>
      <c r="B1410" s="1566"/>
      <c r="C1410" s="1569"/>
      <c r="D1410" s="1572"/>
      <c r="E1410" s="1566"/>
      <c r="F1410" s="1566"/>
      <c r="G1410" s="1566"/>
      <c r="H1410" s="747" t="s">
        <v>3094</v>
      </c>
      <c r="I1410" s="734">
        <v>608270</v>
      </c>
      <c r="J1410" s="734">
        <v>2015</v>
      </c>
      <c r="K1410" s="1572"/>
    </row>
    <row r="1411" spans="1:11">
      <c r="A1411" s="1543"/>
      <c r="B1411" s="1566"/>
      <c r="C1411" s="1569"/>
      <c r="D1411" s="1572"/>
      <c r="E1411" s="1566"/>
      <c r="F1411" s="1566"/>
      <c r="G1411" s="1566"/>
      <c r="H1411" s="738" t="s">
        <v>3095</v>
      </c>
      <c r="I1411" s="402">
        <v>608213</v>
      </c>
      <c r="J1411" s="402">
        <v>2015</v>
      </c>
      <c r="K1411" s="1572"/>
    </row>
    <row r="1412" spans="1:11">
      <c r="A1412" s="1543"/>
      <c r="B1412" s="1566"/>
      <c r="C1412" s="1569"/>
      <c r="D1412" s="1572"/>
      <c r="E1412" s="1566"/>
      <c r="F1412" s="1566"/>
      <c r="G1412" s="1566"/>
      <c r="H1412" s="738" t="s">
        <v>3095</v>
      </c>
      <c r="I1412" s="402">
        <v>608214</v>
      </c>
      <c r="J1412" s="402">
        <v>2015</v>
      </c>
      <c r="K1412" s="1572"/>
    </row>
    <row r="1413" spans="1:11">
      <c r="A1413" s="1543"/>
      <c r="B1413" s="1566"/>
      <c r="C1413" s="1569"/>
      <c r="D1413" s="1572"/>
      <c r="E1413" s="1566"/>
      <c r="F1413" s="1566"/>
      <c r="G1413" s="1566"/>
      <c r="H1413" s="738" t="s">
        <v>3095</v>
      </c>
      <c r="I1413" s="402">
        <v>608215</v>
      </c>
      <c r="J1413" s="402">
        <v>2015</v>
      </c>
      <c r="K1413" s="1572"/>
    </row>
    <row r="1414" spans="1:11">
      <c r="A1414" s="1543"/>
      <c r="B1414" s="1566"/>
      <c r="C1414" s="1569"/>
      <c r="D1414" s="1572"/>
      <c r="E1414" s="1566"/>
      <c r="F1414" s="1566"/>
      <c r="G1414" s="1566"/>
      <c r="H1414" s="738" t="s">
        <v>3095</v>
      </c>
      <c r="I1414" s="402">
        <v>608216</v>
      </c>
      <c r="J1414" s="402">
        <v>2015</v>
      </c>
      <c r="K1414" s="1572"/>
    </row>
    <row r="1415" spans="1:11">
      <c r="A1415" s="1543"/>
      <c r="B1415" s="1566"/>
      <c r="C1415" s="1569"/>
      <c r="D1415" s="1572"/>
      <c r="E1415" s="1566"/>
      <c r="F1415" s="1566"/>
      <c r="G1415" s="1566"/>
      <c r="H1415" s="738" t="s">
        <v>1577</v>
      </c>
      <c r="I1415" s="402">
        <v>608347</v>
      </c>
      <c r="J1415" s="402">
        <v>2015</v>
      </c>
      <c r="K1415" s="1572"/>
    </row>
    <row r="1416" spans="1:11">
      <c r="A1416" s="1543"/>
      <c r="B1416" s="1566"/>
      <c r="C1416" s="1569"/>
      <c r="D1416" s="1572"/>
      <c r="E1416" s="1566"/>
      <c r="F1416" s="1566"/>
      <c r="G1416" s="1566"/>
      <c r="H1416" s="738" t="s">
        <v>1574</v>
      </c>
      <c r="I1416" s="402">
        <v>608865</v>
      </c>
      <c r="J1416" s="402">
        <v>2015</v>
      </c>
      <c r="K1416" s="1572"/>
    </row>
    <row r="1417" spans="1:11">
      <c r="A1417" s="1543"/>
      <c r="B1417" s="1566"/>
      <c r="C1417" s="1569"/>
      <c r="D1417" s="1572"/>
      <c r="E1417" s="1566"/>
      <c r="F1417" s="1566"/>
      <c r="G1417" s="1566"/>
      <c r="H1417" s="738" t="s">
        <v>1574</v>
      </c>
      <c r="I1417" s="402">
        <v>608866</v>
      </c>
      <c r="J1417" s="402">
        <v>2015</v>
      </c>
      <c r="K1417" s="1572"/>
    </row>
    <row r="1418" spans="1:11">
      <c r="A1418" s="1543"/>
      <c r="B1418" s="1566"/>
      <c r="C1418" s="1569"/>
      <c r="D1418" s="1572"/>
      <c r="E1418" s="1566"/>
      <c r="F1418" s="1566"/>
      <c r="G1418" s="1566"/>
      <c r="H1418" s="738" t="s">
        <v>1574</v>
      </c>
      <c r="I1418" s="402">
        <v>608867</v>
      </c>
      <c r="J1418" s="402">
        <v>2015</v>
      </c>
      <c r="K1418" s="1572"/>
    </row>
    <row r="1419" spans="1:11">
      <c r="A1419" s="1543"/>
      <c r="B1419" s="1566"/>
      <c r="C1419" s="1569"/>
      <c r="D1419" s="1572"/>
      <c r="E1419" s="1566"/>
      <c r="F1419" s="1566"/>
      <c r="G1419" s="1566"/>
      <c r="H1419" s="738" t="s">
        <v>1574</v>
      </c>
      <c r="I1419" s="402">
        <v>608868</v>
      </c>
      <c r="J1419" s="402">
        <v>2015</v>
      </c>
      <c r="K1419" s="1572"/>
    </row>
    <row r="1420" spans="1:11">
      <c r="A1420" s="1543"/>
      <c r="B1420" s="1566"/>
      <c r="C1420" s="1569"/>
      <c r="D1420" s="1572"/>
      <c r="E1420" s="1566"/>
      <c r="F1420" s="1566"/>
      <c r="G1420" s="1566"/>
      <c r="H1420" s="738" t="s">
        <v>1574</v>
      </c>
      <c r="I1420" s="402">
        <v>608869</v>
      </c>
      <c r="J1420" s="402">
        <v>2015</v>
      </c>
      <c r="K1420" s="1572"/>
    </row>
    <row r="1421" spans="1:11">
      <c r="A1421" s="1543"/>
      <c r="B1421" s="1566"/>
      <c r="C1421" s="1569"/>
      <c r="D1421" s="1572"/>
      <c r="E1421" s="1566"/>
      <c r="F1421" s="1566"/>
      <c r="G1421" s="1566"/>
      <c r="H1421" s="738" t="s">
        <v>1574</v>
      </c>
      <c r="I1421" s="402">
        <v>608870</v>
      </c>
      <c r="J1421" s="402">
        <v>2015</v>
      </c>
      <c r="K1421" s="1572"/>
    </row>
    <row r="1422" spans="1:11">
      <c r="A1422" s="1543"/>
      <c r="B1422" s="1566"/>
      <c r="C1422" s="1569"/>
      <c r="D1422" s="1572"/>
      <c r="E1422" s="1566"/>
      <c r="F1422" s="1566"/>
      <c r="G1422" s="1566"/>
      <c r="H1422" s="738" t="s">
        <v>1574</v>
      </c>
      <c r="I1422" s="402">
        <v>608871</v>
      </c>
      <c r="J1422" s="402">
        <v>2015</v>
      </c>
      <c r="K1422" s="1572"/>
    </row>
    <row r="1423" spans="1:11">
      <c r="A1423" s="1543"/>
      <c r="B1423" s="1566"/>
      <c r="C1423" s="1569"/>
      <c r="D1423" s="1572"/>
      <c r="E1423" s="1566"/>
      <c r="F1423" s="1566"/>
      <c r="G1423" s="1566"/>
      <c r="H1423" s="738" t="s">
        <v>1574</v>
      </c>
      <c r="I1423" s="402">
        <v>608872</v>
      </c>
      <c r="J1423" s="402">
        <v>2015</v>
      </c>
      <c r="K1423" s="1572"/>
    </row>
    <row r="1424" spans="1:11">
      <c r="A1424" s="1543"/>
      <c r="B1424" s="1566"/>
      <c r="C1424" s="1569"/>
      <c r="D1424" s="1572"/>
      <c r="E1424" s="1566"/>
      <c r="F1424" s="1566"/>
      <c r="G1424" s="1566"/>
      <c r="H1424" s="738" t="s">
        <v>1574</v>
      </c>
      <c r="I1424" s="402">
        <v>608873</v>
      </c>
      <c r="J1424" s="402">
        <v>2015</v>
      </c>
      <c r="K1424" s="1572"/>
    </row>
    <row r="1425" spans="1:11">
      <c r="A1425" s="1543"/>
      <c r="B1425" s="1566"/>
      <c r="C1425" s="1569"/>
      <c r="D1425" s="1572"/>
      <c r="E1425" s="1566"/>
      <c r="F1425" s="1566"/>
      <c r="G1425" s="1566"/>
      <c r="H1425" s="738" t="s">
        <v>1574</v>
      </c>
      <c r="I1425" s="402">
        <v>608874</v>
      </c>
      <c r="J1425" s="402">
        <v>2015</v>
      </c>
      <c r="K1425" s="1572"/>
    </row>
    <row r="1426" spans="1:11">
      <c r="A1426" s="1543"/>
      <c r="B1426" s="1566"/>
      <c r="C1426" s="1569"/>
      <c r="D1426" s="1572"/>
      <c r="E1426" s="1566"/>
      <c r="F1426" s="1566"/>
      <c r="G1426" s="1566"/>
      <c r="H1426" s="738" t="s">
        <v>1574</v>
      </c>
      <c r="I1426" s="402">
        <v>608875</v>
      </c>
      <c r="J1426" s="402">
        <v>2015</v>
      </c>
      <c r="K1426" s="1572"/>
    </row>
    <row r="1427" spans="1:11">
      <c r="A1427" s="1543"/>
      <c r="B1427" s="1566"/>
      <c r="C1427" s="1569"/>
      <c r="D1427" s="1572"/>
      <c r="E1427" s="1566"/>
      <c r="F1427" s="1566"/>
      <c r="G1427" s="1566"/>
      <c r="H1427" s="738" t="s">
        <v>1574</v>
      </c>
      <c r="I1427" s="402">
        <v>608876</v>
      </c>
      <c r="J1427" s="402">
        <v>2015</v>
      </c>
      <c r="K1427" s="1572"/>
    </row>
    <row r="1428" spans="1:11">
      <c r="A1428" s="1543"/>
      <c r="B1428" s="1566"/>
      <c r="C1428" s="1569"/>
      <c r="D1428" s="1572"/>
      <c r="E1428" s="1566"/>
      <c r="F1428" s="1566"/>
      <c r="G1428" s="1566"/>
      <c r="H1428" s="738" t="s">
        <v>1574</v>
      </c>
      <c r="I1428" s="402">
        <v>608877</v>
      </c>
      <c r="J1428" s="402">
        <v>2015</v>
      </c>
      <c r="K1428" s="1572"/>
    </row>
    <row r="1429" spans="1:11">
      <c r="A1429" s="1543"/>
      <c r="B1429" s="1566"/>
      <c r="C1429" s="1569"/>
      <c r="D1429" s="1572"/>
      <c r="E1429" s="1566"/>
      <c r="F1429" s="1566"/>
      <c r="G1429" s="1566"/>
      <c r="H1429" s="738" t="s">
        <v>1574</v>
      </c>
      <c r="I1429" s="402">
        <v>608878</v>
      </c>
      <c r="J1429" s="402">
        <v>2015</v>
      </c>
      <c r="K1429" s="1572"/>
    </row>
    <row r="1430" spans="1:11">
      <c r="A1430" s="1543"/>
      <c r="B1430" s="1566"/>
      <c r="C1430" s="1569"/>
      <c r="D1430" s="1572"/>
      <c r="E1430" s="1566"/>
      <c r="F1430" s="1566"/>
      <c r="G1430" s="1566"/>
      <c r="H1430" s="738" t="s">
        <v>1574</v>
      </c>
      <c r="I1430" s="402">
        <v>608879</v>
      </c>
      <c r="J1430" s="402">
        <v>2015</v>
      </c>
      <c r="K1430" s="1572"/>
    </row>
    <row r="1431" spans="1:11">
      <c r="A1431" s="1543"/>
      <c r="B1431" s="1566"/>
      <c r="C1431" s="1569"/>
      <c r="D1431" s="1572"/>
      <c r="E1431" s="1566"/>
      <c r="F1431" s="1566"/>
      <c r="G1431" s="1566"/>
      <c r="H1431" s="738" t="s">
        <v>1574</v>
      </c>
      <c r="I1431" s="402">
        <v>608880</v>
      </c>
      <c r="J1431" s="402">
        <v>2015</v>
      </c>
      <c r="K1431" s="1572"/>
    </row>
    <row r="1432" spans="1:11">
      <c r="A1432" s="1543"/>
      <c r="B1432" s="1566"/>
      <c r="C1432" s="1569"/>
      <c r="D1432" s="1572"/>
      <c r="E1432" s="1566"/>
      <c r="F1432" s="1566"/>
      <c r="G1432" s="1566"/>
      <c r="H1432" s="738" t="s">
        <v>1563</v>
      </c>
      <c r="I1432" s="402">
        <v>608625</v>
      </c>
      <c r="J1432" s="402">
        <v>2015</v>
      </c>
      <c r="K1432" s="1572"/>
    </row>
    <row r="1433" spans="1:11">
      <c r="A1433" s="1543"/>
      <c r="B1433" s="1566"/>
      <c r="C1433" s="1569"/>
      <c r="D1433" s="1572"/>
      <c r="E1433" s="1566"/>
      <c r="F1433" s="1566"/>
      <c r="G1433" s="1566"/>
      <c r="H1433" s="738" t="s">
        <v>1564</v>
      </c>
      <c r="I1433" s="402">
        <v>608420</v>
      </c>
      <c r="J1433" s="402">
        <v>2015</v>
      </c>
      <c r="K1433" s="1572"/>
    </row>
    <row r="1434" spans="1:11">
      <c r="A1434" s="1543"/>
      <c r="B1434" s="1566"/>
      <c r="C1434" s="1569"/>
      <c r="D1434" s="1572"/>
      <c r="E1434" s="1566"/>
      <c r="F1434" s="1566"/>
      <c r="G1434" s="1566"/>
      <c r="H1434" s="738" t="s">
        <v>1564</v>
      </c>
      <c r="I1434" s="402">
        <v>608421</v>
      </c>
      <c r="J1434" s="402">
        <v>2015</v>
      </c>
      <c r="K1434" s="1572"/>
    </row>
    <row r="1435" spans="1:11">
      <c r="A1435" s="1543"/>
      <c r="B1435" s="1566"/>
      <c r="C1435" s="1569"/>
      <c r="D1435" s="1572"/>
      <c r="E1435" s="1566"/>
      <c r="F1435" s="1566"/>
      <c r="G1435" s="1566"/>
      <c r="H1435" s="738" t="s">
        <v>1565</v>
      </c>
      <c r="I1435" s="402">
        <v>608473</v>
      </c>
      <c r="J1435" s="402">
        <v>2015</v>
      </c>
      <c r="K1435" s="1572"/>
    </row>
    <row r="1436" spans="1:11">
      <c r="A1436" s="1543"/>
      <c r="B1436" s="1566"/>
      <c r="C1436" s="1569"/>
      <c r="D1436" s="1572"/>
      <c r="E1436" s="1566"/>
      <c r="F1436" s="1566"/>
      <c r="G1436" s="1566"/>
      <c r="H1436" s="738" t="s">
        <v>3096</v>
      </c>
      <c r="I1436" s="402">
        <v>608598</v>
      </c>
      <c r="J1436" s="402">
        <v>2015</v>
      </c>
      <c r="K1436" s="1572"/>
    </row>
    <row r="1437" spans="1:11">
      <c r="A1437" s="1543"/>
      <c r="B1437" s="1566"/>
      <c r="C1437" s="1569"/>
      <c r="D1437" s="1572"/>
      <c r="E1437" s="1566"/>
      <c r="F1437" s="1566"/>
      <c r="G1437" s="1566"/>
      <c r="H1437" s="738" t="s">
        <v>1567</v>
      </c>
      <c r="I1437" s="402">
        <v>608036</v>
      </c>
      <c r="J1437" s="402">
        <v>2015</v>
      </c>
      <c r="K1437" s="1572"/>
    </row>
    <row r="1438" spans="1:11">
      <c r="A1438" s="1543"/>
      <c r="B1438" s="1566"/>
      <c r="C1438" s="1569"/>
      <c r="D1438" s="1572"/>
      <c r="E1438" s="1566"/>
      <c r="F1438" s="1566"/>
      <c r="G1438" s="1566"/>
      <c r="H1438" s="738" t="s">
        <v>1575</v>
      </c>
      <c r="I1438" s="402">
        <v>608367</v>
      </c>
      <c r="J1438" s="402">
        <v>2015</v>
      </c>
      <c r="K1438" s="1572"/>
    </row>
    <row r="1439" spans="1:11">
      <c r="A1439" s="1543"/>
      <c r="B1439" s="1566"/>
      <c r="C1439" s="1569"/>
      <c r="D1439" s="1572"/>
      <c r="E1439" s="1566"/>
      <c r="F1439" s="1566"/>
      <c r="G1439" s="1566"/>
      <c r="H1439" s="738" t="s">
        <v>1575</v>
      </c>
      <c r="I1439" s="402">
        <v>608368</v>
      </c>
      <c r="J1439" s="402">
        <v>2015</v>
      </c>
      <c r="K1439" s="1572"/>
    </row>
    <row r="1440" spans="1:11">
      <c r="A1440" s="1543"/>
      <c r="B1440" s="1566"/>
      <c r="C1440" s="1569"/>
      <c r="D1440" s="1572"/>
      <c r="E1440" s="1566"/>
      <c r="F1440" s="1566"/>
      <c r="G1440" s="1566"/>
      <c r="H1440" s="738" t="s">
        <v>1569</v>
      </c>
      <c r="I1440" s="402"/>
      <c r="J1440" s="402">
        <v>2015</v>
      </c>
      <c r="K1440" s="1572"/>
    </row>
    <row r="1441" spans="1:11">
      <c r="A1441" s="1543"/>
      <c r="B1441" s="1566"/>
      <c r="C1441" s="1569"/>
      <c r="D1441" s="1572"/>
      <c r="E1441" s="1566"/>
      <c r="F1441" s="1566"/>
      <c r="G1441" s="1566"/>
      <c r="H1441" s="738" t="s">
        <v>3097</v>
      </c>
      <c r="I1441" s="402">
        <v>608501</v>
      </c>
      <c r="J1441" s="402">
        <v>2015</v>
      </c>
      <c r="K1441" s="1572"/>
    </row>
    <row r="1442" spans="1:11">
      <c r="A1442" s="1543"/>
      <c r="B1442" s="1566"/>
      <c r="C1442" s="1569"/>
      <c r="D1442" s="1572"/>
      <c r="E1442" s="1566"/>
      <c r="F1442" s="1566"/>
      <c r="G1442" s="1566"/>
      <c r="H1442" s="738" t="s">
        <v>3097</v>
      </c>
      <c r="I1442" s="402">
        <v>608502</v>
      </c>
      <c r="J1442" s="402">
        <v>2015</v>
      </c>
      <c r="K1442" s="1572"/>
    </row>
    <row r="1443" spans="1:11">
      <c r="A1443" s="1543"/>
      <c r="B1443" s="1566"/>
      <c r="C1443" s="1569"/>
      <c r="D1443" s="1572"/>
      <c r="E1443" s="1566"/>
      <c r="F1443" s="1566"/>
      <c r="G1443" s="1566"/>
      <c r="H1443" s="738" t="s">
        <v>3097</v>
      </c>
      <c r="I1443" s="402">
        <v>608523</v>
      </c>
      <c r="J1443" s="402">
        <v>2015</v>
      </c>
      <c r="K1443" s="1572"/>
    </row>
    <row r="1444" spans="1:11">
      <c r="A1444" s="1543"/>
      <c r="B1444" s="1566"/>
      <c r="C1444" s="1569"/>
      <c r="D1444" s="1572"/>
      <c r="E1444" s="1566"/>
      <c r="F1444" s="1566"/>
      <c r="G1444" s="1566"/>
      <c r="H1444" s="738" t="s">
        <v>3097</v>
      </c>
      <c r="I1444" s="402">
        <v>608525</v>
      </c>
      <c r="J1444" s="402">
        <v>2015</v>
      </c>
      <c r="K1444" s="1572"/>
    </row>
    <row r="1445" spans="1:11">
      <c r="A1445" s="1543"/>
      <c r="B1445" s="1566"/>
      <c r="C1445" s="1569"/>
      <c r="D1445" s="1572"/>
      <c r="E1445" s="1566"/>
      <c r="F1445" s="1566"/>
      <c r="G1445" s="1566"/>
      <c r="H1445" s="738" t="s">
        <v>3097</v>
      </c>
      <c r="I1445" s="402">
        <v>608526</v>
      </c>
      <c r="J1445" s="402">
        <v>2015</v>
      </c>
      <c r="K1445" s="1572"/>
    </row>
    <row r="1446" spans="1:11">
      <c r="A1446" s="1543"/>
      <c r="B1446" s="1566"/>
      <c r="C1446" s="1569"/>
      <c r="D1446" s="1572"/>
      <c r="E1446" s="1566"/>
      <c r="F1446" s="1566"/>
      <c r="G1446" s="1566"/>
      <c r="H1446" s="738" t="s">
        <v>3098</v>
      </c>
      <c r="I1446" s="402">
        <v>500685</v>
      </c>
      <c r="J1446" s="402">
        <v>2015</v>
      </c>
      <c r="K1446" s="1572"/>
    </row>
    <row r="1447" spans="1:11" ht="27.6">
      <c r="A1447" s="1543"/>
      <c r="B1447" s="1566"/>
      <c r="C1447" s="1569"/>
      <c r="D1447" s="1572"/>
      <c r="E1447" s="1566"/>
      <c r="F1447" s="1566"/>
      <c r="G1447" s="1566"/>
      <c r="H1447" s="738" t="s">
        <v>3099</v>
      </c>
      <c r="I1447" s="402"/>
      <c r="J1447" s="402">
        <v>2015</v>
      </c>
      <c r="K1447" s="1572"/>
    </row>
    <row r="1448" spans="1:11">
      <c r="A1448" s="1543"/>
      <c r="B1448" s="1566"/>
      <c r="C1448" s="1569"/>
      <c r="D1448" s="1572"/>
      <c r="E1448" s="1566"/>
      <c r="F1448" s="1566"/>
      <c r="G1448" s="1566"/>
      <c r="H1448" s="738" t="s">
        <v>3100</v>
      </c>
      <c r="I1448" s="402"/>
      <c r="J1448" s="402">
        <v>2015</v>
      </c>
      <c r="K1448" s="1572"/>
    </row>
    <row r="1449" spans="1:11">
      <c r="A1449" s="1543"/>
      <c r="B1449" s="1566"/>
      <c r="C1449" s="1569"/>
      <c r="D1449" s="1572"/>
      <c r="E1449" s="1566"/>
      <c r="F1449" s="1566"/>
      <c r="G1449" s="1566"/>
      <c r="H1449" s="738" t="s">
        <v>3101</v>
      </c>
      <c r="I1449" s="402"/>
      <c r="J1449" s="402">
        <v>2015</v>
      </c>
      <c r="K1449" s="1572"/>
    </row>
    <row r="1450" spans="1:11">
      <c r="A1450" s="1564"/>
      <c r="B1450" s="1567"/>
      <c r="C1450" s="1570"/>
      <c r="D1450" s="1573"/>
      <c r="E1450" s="1567"/>
      <c r="F1450" s="1567"/>
      <c r="G1450" s="1567"/>
      <c r="H1450" s="738" t="s">
        <v>3102</v>
      </c>
      <c r="I1450" s="402"/>
      <c r="J1450" s="402">
        <v>2015</v>
      </c>
      <c r="K1450" s="1573"/>
    </row>
    <row r="1451" spans="1:11">
      <c r="A1451" s="1542" t="s">
        <v>4835</v>
      </c>
      <c r="B1451" s="1565">
        <v>7</v>
      </c>
      <c r="C1451" s="1568" t="s">
        <v>4836</v>
      </c>
      <c r="D1451" s="1571" t="s">
        <v>4837</v>
      </c>
      <c r="E1451" s="1565">
        <v>15</v>
      </c>
      <c r="F1451" s="1565">
        <v>2.98</v>
      </c>
      <c r="G1451" s="1565">
        <v>2.5</v>
      </c>
      <c r="H1451" s="738" t="s">
        <v>3162</v>
      </c>
      <c r="I1451" s="402">
        <v>500621</v>
      </c>
      <c r="J1451" s="402">
        <v>2015</v>
      </c>
      <c r="K1451" s="1571" t="s">
        <v>4838</v>
      </c>
    </row>
    <row r="1452" spans="1:11">
      <c r="A1452" s="1543"/>
      <c r="B1452" s="1566"/>
      <c r="C1452" s="1569"/>
      <c r="D1452" s="1572"/>
      <c r="E1452" s="1566"/>
      <c r="F1452" s="1566"/>
      <c r="G1452" s="1566"/>
      <c r="H1452" s="738" t="s">
        <v>3162</v>
      </c>
      <c r="I1452" s="402">
        <v>500622</v>
      </c>
      <c r="J1452" s="402">
        <v>2015</v>
      </c>
      <c r="K1452" s="1572"/>
    </row>
    <row r="1453" spans="1:11">
      <c r="A1453" s="1543"/>
      <c r="B1453" s="1566"/>
      <c r="C1453" s="1569"/>
      <c r="D1453" s="1572"/>
      <c r="E1453" s="1566"/>
      <c r="F1453" s="1566"/>
      <c r="G1453" s="1566"/>
      <c r="H1453" s="738" t="s">
        <v>3162</v>
      </c>
      <c r="I1453" s="402">
        <v>500623</v>
      </c>
      <c r="J1453" s="402">
        <v>2015</v>
      </c>
      <c r="K1453" s="1572"/>
    </row>
    <row r="1454" spans="1:11">
      <c r="A1454" s="1543"/>
      <c r="B1454" s="1566"/>
      <c r="C1454" s="1569"/>
      <c r="D1454" s="1572"/>
      <c r="E1454" s="1566"/>
      <c r="F1454" s="1566"/>
      <c r="G1454" s="1566"/>
      <c r="H1454" s="738" t="s">
        <v>3162</v>
      </c>
      <c r="I1454" s="402">
        <v>500624</v>
      </c>
      <c r="J1454" s="402">
        <v>2015</v>
      </c>
      <c r="K1454" s="1572"/>
    </row>
    <row r="1455" spans="1:11">
      <c r="A1455" s="1543"/>
      <c r="B1455" s="1566"/>
      <c r="C1455" s="1569"/>
      <c r="D1455" s="1572"/>
      <c r="E1455" s="1566"/>
      <c r="F1455" s="1566"/>
      <c r="G1455" s="1566"/>
      <c r="H1455" s="738" t="s">
        <v>3162</v>
      </c>
      <c r="I1455" s="402">
        <v>500625</v>
      </c>
      <c r="J1455" s="402">
        <v>2015</v>
      </c>
      <c r="K1455" s="1572"/>
    </row>
    <row r="1456" spans="1:11">
      <c r="A1456" s="1543"/>
      <c r="B1456" s="1566"/>
      <c r="C1456" s="1569"/>
      <c r="D1456" s="1572"/>
      <c r="E1456" s="1566"/>
      <c r="F1456" s="1566"/>
      <c r="G1456" s="1566"/>
      <c r="H1456" s="738" t="s">
        <v>3162</v>
      </c>
      <c r="I1456" s="402">
        <v>500626</v>
      </c>
      <c r="J1456" s="402">
        <v>2015</v>
      </c>
      <c r="K1456" s="1572"/>
    </row>
    <row r="1457" spans="1:11">
      <c r="A1457" s="1543"/>
      <c r="B1457" s="1566"/>
      <c r="C1457" s="1569"/>
      <c r="D1457" s="1572"/>
      <c r="E1457" s="1566"/>
      <c r="F1457" s="1566"/>
      <c r="G1457" s="1566"/>
      <c r="H1457" s="738" t="s">
        <v>3162</v>
      </c>
      <c r="I1457" s="402">
        <v>500627</v>
      </c>
      <c r="J1457" s="402">
        <v>2015</v>
      </c>
      <c r="K1457" s="1572"/>
    </row>
    <row r="1458" spans="1:11">
      <c r="A1458" s="1543"/>
      <c r="B1458" s="1566"/>
      <c r="C1458" s="1569"/>
      <c r="D1458" s="1572"/>
      <c r="E1458" s="1566"/>
      <c r="F1458" s="1566"/>
      <c r="G1458" s="1566"/>
      <c r="H1458" s="738" t="s">
        <v>3162</v>
      </c>
      <c r="I1458" s="402">
        <v>5000628</v>
      </c>
      <c r="J1458" s="402">
        <v>2015</v>
      </c>
      <c r="K1458" s="1572"/>
    </row>
    <row r="1459" spans="1:11">
      <c r="A1459" s="1543"/>
      <c r="B1459" s="1566"/>
      <c r="C1459" s="1569"/>
      <c r="D1459" s="1572"/>
      <c r="E1459" s="1566"/>
      <c r="F1459" s="1566"/>
      <c r="G1459" s="1566"/>
      <c r="H1459" s="734" t="s">
        <v>3163</v>
      </c>
      <c r="I1459" s="734">
        <v>607990</v>
      </c>
      <c r="J1459" s="734">
        <v>2015</v>
      </c>
      <c r="K1459" s="1572"/>
    </row>
    <row r="1460" spans="1:11">
      <c r="A1460" s="1543"/>
      <c r="B1460" s="1566"/>
      <c r="C1460" s="1569"/>
      <c r="D1460" s="1572"/>
      <c r="E1460" s="1566"/>
      <c r="F1460" s="1566"/>
      <c r="G1460" s="1566"/>
      <c r="H1460" s="734" t="s">
        <v>3163</v>
      </c>
      <c r="I1460" s="734">
        <v>607991</v>
      </c>
      <c r="J1460" s="734">
        <v>2015</v>
      </c>
      <c r="K1460" s="1572"/>
    </row>
    <row r="1461" spans="1:11">
      <c r="A1461" s="1543"/>
      <c r="B1461" s="1566"/>
      <c r="C1461" s="1569"/>
      <c r="D1461" s="1572"/>
      <c r="E1461" s="1566"/>
      <c r="F1461" s="1566"/>
      <c r="G1461" s="1566"/>
      <c r="H1461" s="734" t="s">
        <v>3163</v>
      </c>
      <c r="I1461" s="734">
        <v>607992</v>
      </c>
      <c r="J1461" s="734">
        <v>2015</v>
      </c>
      <c r="K1461" s="1572"/>
    </row>
    <row r="1462" spans="1:11">
      <c r="A1462" s="1543"/>
      <c r="B1462" s="1566"/>
      <c r="C1462" s="1569"/>
      <c r="D1462" s="1572"/>
      <c r="E1462" s="1566"/>
      <c r="F1462" s="1566"/>
      <c r="G1462" s="1566"/>
      <c r="H1462" s="734" t="s">
        <v>3163</v>
      </c>
      <c r="I1462" s="734">
        <v>607993</v>
      </c>
      <c r="J1462" s="734">
        <v>2015</v>
      </c>
      <c r="K1462" s="1572"/>
    </row>
    <row r="1463" spans="1:11">
      <c r="A1463" s="1543"/>
      <c r="B1463" s="1566"/>
      <c r="C1463" s="1569"/>
      <c r="D1463" s="1572"/>
      <c r="E1463" s="1566"/>
      <c r="F1463" s="1566"/>
      <c r="G1463" s="1566"/>
      <c r="H1463" s="734" t="s">
        <v>3163</v>
      </c>
      <c r="I1463" s="734">
        <v>607994</v>
      </c>
      <c r="J1463" s="734">
        <v>2015</v>
      </c>
      <c r="K1463" s="1572"/>
    </row>
    <row r="1464" spans="1:11">
      <c r="A1464" s="1543"/>
      <c r="B1464" s="1566"/>
      <c r="C1464" s="1569"/>
      <c r="D1464" s="1572"/>
      <c r="E1464" s="1566"/>
      <c r="F1464" s="1566"/>
      <c r="G1464" s="1566"/>
      <c r="H1464" s="734" t="s">
        <v>3163</v>
      </c>
      <c r="I1464" s="734">
        <v>607995</v>
      </c>
      <c r="J1464" s="734">
        <v>2015</v>
      </c>
      <c r="K1464" s="1572"/>
    </row>
    <row r="1465" spans="1:11">
      <c r="A1465" s="1543"/>
      <c r="B1465" s="1566"/>
      <c r="C1465" s="1569"/>
      <c r="D1465" s="1572"/>
      <c r="E1465" s="1566"/>
      <c r="F1465" s="1566"/>
      <c r="G1465" s="1566"/>
      <c r="H1465" s="734" t="s">
        <v>3163</v>
      </c>
      <c r="I1465" s="734">
        <v>607996</v>
      </c>
      <c r="J1465" s="734">
        <v>2015</v>
      </c>
      <c r="K1465" s="1572"/>
    </row>
    <row r="1466" spans="1:11">
      <c r="A1466" s="1543"/>
      <c r="B1466" s="1566"/>
      <c r="C1466" s="1569"/>
      <c r="D1466" s="1572"/>
      <c r="E1466" s="1566"/>
      <c r="F1466" s="1566"/>
      <c r="G1466" s="1566"/>
      <c r="H1466" s="734" t="s">
        <v>3163</v>
      </c>
      <c r="I1466" s="734">
        <v>607997</v>
      </c>
      <c r="J1466" s="734">
        <v>2015</v>
      </c>
      <c r="K1466" s="1572"/>
    </row>
    <row r="1467" spans="1:11">
      <c r="A1467" s="1543"/>
      <c r="B1467" s="1566"/>
      <c r="C1467" s="1569"/>
      <c r="D1467" s="1572"/>
      <c r="E1467" s="1566"/>
      <c r="F1467" s="1566"/>
      <c r="G1467" s="1566"/>
      <c r="H1467" s="738" t="s">
        <v>3422</v>
      </c>
      <c r="I1467" s="402">
        <v>610829</v>
      </c>
      <c r="J1467" s="402">
        <v>2017</v>
      </c>
      <c r="K1467" s="1572"/>
    </row>
    <row r="1468" spans="1:11">
      <c r="A1468" s="1543"/>
      <c r="B1468" s="1566"/>
      <c r="C1468" s="1569"/>
      <c r="D1468" s="1572"/>
      <c r="E1468" s="1566"/>
      <c r="F1468" s="1566"/>
      <c r="G1468" s="1566"/>
      <c r="H1468" s="738" t="s">
        <v>3443</v>
      </c>
      <c r="I1468" s="402">
        <v>500754</v>
      </c>
      <c r="J1468" s="402">
        <v>2017</v>
      </c>
      <c r="K1468" s="1572"/>
    </row>
    <row r="1469" spans="1:11">
      <c r="A1469" s="1543"/>
      <c r="B1469" s="1566"/>
      <c r="C1469" s="1569"/>
      <c r="D1469" s="1572"/>
      <c r="E1469" s="1566"/>
      <c r="F1469" s="1566"/>
      <c r="G1469" s="1566"/>
      <c r="H1469" s="738" t="s">
        <v>3444</v>
      </c>
      <c r="I1469" s="402">
        <v>610469</v>
      </c>
      <c r="J1469" s="402">
        <v>2017</v>
      </c>
      <c r="K1469" s="1572"/>
    </row>
    <row r="1470" spans="1:11" ht="14.4" thickBot="1">
      <c r="A1470" s="1543"/>
      <c r="B1470" s="1566"/>
      <c r="C1470" s="1569"/>
      <c r="D1470" s="1572"/>
      <c r="E1470" s="1566"/>
      <c r="F1470" s="1566"/>
      <c r="G1470" s="1566"/>
      <c r="H1470" s="744" t="s">
        <v>3445</v>
      </c>
      <c r="I1470" s="402">
        <v>610523</v>
      </c>
      <c r="J1470" s="402">
        <v>2017</v>
      </c>
      <c r="K1470" s="1572"/>
    </row>
    <row r="1471" spans="1:11">
      <c r="A1471" s="1543"/>
      <c r="B1471" s="1566"/>
      <c r="C1471" s="1569"/>
      <c r="D1471" s="1572"/>
      <c r="E1471" s="1566"/>
      <c r="F1471" s="1566"/>
      <c r="G1471" s="1566"/>
      <c r="H1471" s="747" t="s">
        <v>3164</v>
      </c>
      <c r="I1471" s="402">
        <v>608313</v>
      </c>
      <c r="J1471" s="402">
        <v>2015</v>
      </c>
      <c r="K1471" s="1572"/>
    </row>
    <row r="1472" spans="1:11">
      <c r="A1472" s="1543"/>
      <c r="B1472" s="1566"/>
      <c r="C1472" s="1569"/>
      <c r="D1472" s="1572"/>
      <c r="E1472" s="1566"/>
      <c r="F1472" s="1566"/>
      <c r="G1472" s="1566"/>
      <c r="H1472" s="747" t="s">
        <v>3164</v>
      </c>
      <c r="I1472" s="402">
        <v>608314</v>
      </c>
      <c r="J1472" s="402">
        <v>2015</v>
      </c>
      <c r="K1472" s="1572"/>
    </row>
    <row r="1473" spans="1:11">
      <c r="A1473" s="1543"/>
      <c r="B1473" s="1566"/>
      <c r="C1473" s="1569"/>
      <c r="D1473" s="1572"/>
      <c r="E1473" s="1566"/>
      <c r="F1473" s="1566"/>
      <c r="G1473" s="1566"/>
      <c r="H1473" s="747" t="s">
        <v>3164</v>
      </c>
      <c r="I1473" s="402">
        <v>608315</v>
      </c>
      <c r="J1473" s="402">
        <v>2015</v>
      </c>
      <c r="K1473" s="1572"/>
    </row>
    <row r="1474" spans="1:11">
      <c r="A1474" s="1543"/>
      <c r="B1474" s="1566"/>
      <c r="C1474" s="1569"/>
      <c r="D1474" s="1572"/>
      <c r="E1474" s="1566"/>
      <c r="F1474" s="1566"/>
      <c r="G1474" s="1566"/>
      <c r="H1474" s="747" t="s">
        <v>3164</v>
      </c>
      <c r="I1474" s="402">
        <v>608316</v>
      </c>
      <c r="J1474" s="402">
        <v>2015</v>
      </c>
      <c r="K1474" s="1572"/>
    </row>
    <row r="1475" spans="1:11">
      <c r="A1475" s="1543"/>
      <c r="B1475" s="1566"/>
      <c r="C1475" s="1569"/>
      <c r="D1475" s="1572"/>
      <c r="E1475" s="1566"/>
      <c r="F1475" s="1566"/>
      <c r="G1475" s="1566"/>
      <c r="H1475" s="747" t="s">
        <v>3164</v>
      </c>
      <c r="I1475" s="402">
        <v>608317</v>
      </c>
      <c r="J1475" s="402">
        <v>2015</v>
      </c>
      <c r="K1475" s="1572"/>
    </row>
    <row r="1476" spans="1:11">
      <c r="A1476" s="1543"/>
      <c r="B1476" s="1566"/>
      <c r="C1476" s="1569"/>
      <c r="D1476" s="1572"/>
      <c r="E1476" s="1566"/>
      <c r="F1476" s="1566"/>
      <c r="G1476" s="1566"/>
      <c r="H1476" s="747" t="s">
        <v>3164</v>
      </c>
      <c r="I1476" s="402">
        <v>608318</v>
      </c>
      <c r="J1476" s="402">
        <v>2015</v>
      </c>
      <c r="K1476" s="1572"/>
    </row>
    <row r="1477" spans="1:11">
      <c r="A1477" s="1543"/>
      <c r="B1477" s="1566"/>
      <c r="C1477" s="1569"/>
      <c r="D1477" s="1572"/>
      <c r="E1477" s="1566"/>
      <c r="F1477" s="1566"/>
      <c r="G1477" s="1566"/>
      <c r="H1477" s="747" t="s">
        <v>3164</v>
      </c>
      <c r="I1477" s="402">
        <v>608319</v>
      </c>
      <c r="J1477" s="402">
        <v>2015</v>
      </c>
      <c r="K1477" s="1572"/>
    </row>
    <row r="1478" spans="1:11">
      <c r="A1478" s="1543"/>
      <c r="B1478" s="1566"/>
      <c r="C1478" s="1569"/>
      <c r="D1478" s="1572"/>
      <c r="E1478" s="1566"/>
      <c r="F1478" s="1566"/>
      <c r="G1478" s="1566"/>
      <c r="H1478" s="747" t="s">
        <v>3164</v>
      </c>
      <c r="I1478" s="402">
        <v>608320</v>
      </c>
      <c r="J1478" s="402">
        <v>2015</v>
      </c>
      <c r="K1478" s="1572"/>
    </row>
    <row r="1479" spans="1:11">
      <c r="A1479" s="1543"/>
      <c r="B1479" s="1566"/>
      <c r="C1479" s="1569"/>
      <c r="D1479" s="1572"/>
      <c r="E1479" s="1566"/>
      <c r="F1479" s="1566"/>
      <c r="G1479" s="1566"/>
      <c r="H1479" s="738" t="s">
        <v>1577</v>
      </c>
      <c r="I1479" s="402">
        <v>608348</v>
      </c>
      <c r="J1479" s="402">
        <v>2015</v>
      </c>
      <c r="K1479" s="1572"/>
    </row>
    <row r="1480" spans="1:11">
      <c r="A1480" s="1543"/>
      <c r="B1480" s="1566"/>
      <c r="C1480" s="1569"/>
      <c r="D1480" s="1572"/>
      <c r="E1480" s="1566"/>
      <c r="F1480" s="1566"/>
      <c r="G1480" s="1566"/>
      <c r="H1480" s="738" t="s">
        <v>1574</v>
      </c>
      <c r="I1480" s="402">
        <v>608881</v>
      </c>
      <c r="J1480" s="402">
        <v>2015</v>
      </c>
      <c r="K1480" s="1572"/>
    </row>
    <row r="1481" spans="1:11">
      <c r="A1481" s="1543"/>
      <c r="B1481" s="1566"/>
      <c r="C1481" s="1569"/>
      <c r="D1481" s="1572"/>
      <c r="E1481" s="1566"/>
      <c r="F1481" s="1566"/>
      <c r="G1481" s="1566"/>
      <c r="H1481" s="738" t="s">
        <v>1574</v>
      </c>
      <c r="I1481" s="402">
        <v>608882</v>
      </c>
      <c r="J1481" s="402">
        <v>2015</v>
      </c>
      <c r="K1481" s="1572"/>
    </row>
    <row r="1482" spans="1:11">
      <c r="A1482" s="1543"/>
      <c r="B1482" s="1566"/>
      <c r="C1482" s="1569"/>
      <c r="D1482" s="1572"/>
      <c r="E1482" s="1566"/>
      <c r="F1482" s="1566"/>
      <c r="G1482" s="1566"/>
      <c r="H1482" s="738" t="s">
        <v>1574</v>
      </c>
      <c r="I1482" s="402">
        <v>608883</v>
      </c>
      <c r="J1482" s="402">
        <v>2015</v>
      </c>
      <c r="K1482" s="1572"/>
    </row>
    <row r="1483" spans="1:11">
      <c r="A1483" s="1543"/>
      <c r="B1483" s="1566"/>
      <c r="C1483" s="1569"/>
      <c r="D1483" s="1572"/>
      <c r="E1483" s="1566"/>
      <c r="F1483" s="1566"/>
      <c r="G1483" s="1566"/>
      <c r="H1483" s="738" t="s">
        <v>1574</v>
      </c>
      <c r="I1483" s="402">
        <v>608884</v>
      </c>
      <c r="J1483" s="402">
        <v>2015</v>
      </c>
      <c r="K1483" s="1572"/>
    </row>
    <row r="1484" spans="1:11">
      <c r="A1484" s="1543"/>
      <c r="B1484" s="1566"/>
      <c r="C1484" s="1569"/>
      <c r="D1484" s="1572"/>
      <c r="E1484" s="1566"/>
      <c r="F1484" s="1566"/>
      <c r="G1484" s="1566"/>
      <c r="H1484" s="738" t="s">
        <v>1574</v>
      </c>
      <c r="I1484" s="402">
        <v>608885</v>
      </c>
      <c r="J1484" s="402">
        <v>2015</v>
      </c>
      <c r="K1484" s="1572"/>
    </row>
    <row r="1485" spans="1:11">
      <c r="A1485" s="1543"/>
      <c r="B1485" s="1566"/>
      <c r="C1485" s="1569"/>
      <c r="D1485" s="1572"/>
      <c r="E1485" s="1566"/>
      <c r="F1485" s="1566"/>
      <c r="G1485" s="1566"/>
      <c r="H1485" s="738" t="s">
        <v>1574</v>
      </c>
      <c r="I1485" s="402">
        <v>608886</v>
      </c>
      <c r="J1485" s="402">
        <v>2015</v>
      </c>
      <c r="K1485" s="1572"/>
    </row>
    <row r="1486" spans="1:11">
      <c r="A1486" s="1543"/>
      <c r="B1486" s="1566"/>
      <c r="C1486" s="1569"/>
      <c r="D1486" s="1572"/>
      <c r="E1486" s="1566"/>
      <c r="F1486" s="1566"/>
      <c r="G1486" s="1566"/>
      <c r="H1486" s="738" t="s">
        <v>1574</v>
      </c>
      <c r="I1486" s="402">
        <v>608887</v>
      </c>
      <c r="J1486" s="402">
        <v>2015</v>
      </c>
      <c r="K1486" s="1572"/>
    </row>
    <row r="1487" spans="1:11">
      <c r="A1487" s="1543"/>
      <c r="B1487" s="1566"/>
      <c r="C1487" s="1569"/>
      <c r="D1487" s="1572"/>
      <c r="E1487" s="1566"/>
      <c r="F1487" s="1566"/>
      <c r="G1487" s="1566"/>
      <c r="H1487" s="738" t="s">
        <v>1574</v>
      </c>
      <c r="I1487" s="402">
        <v>608888</v>
      </c>
      <c r="J1487" s="402">
        <v>2015</v>
      </c>
      <c r="K1487" s="1572"/>
    </row>
    <row r="1488" spans="1:11">
      <c r="A1488" s="1543"/>
      <c r="B1488" s="1566"/>
      <c r="C1488" s="1569"/>
      <c r="D1488" s="1572"/>
      <c r="E1488" s="1566"/>
      <c r="F1488" s="1566"/>
      <c r="G1488" s="1566"/>
      <c r="H1488" s="738" t="s">
        <v>1574</v>
      </c>
      <c r="I1488" s="402">
        <v>608889</v>
      </c>
      <c r="J1488" s="402">
        <v>2015</v>
      </c>
      <c r="K1488" s="1572"/>
    </row>
    <row r="1489" spans="1:11">
      <c r="A1489" s="1543"/>
      <c r="B1489" s="1566"/>
      <c r="C1489" s="1569"/>
      <c r="D1489" s="1572"/>
      <c r="E1489" s="1566"/>
      <c r="F1489" s="1566"/>
      <c r="G1489" s="1566"/>
      <c r="H1489" s="738" t="s">
        <v>1574</v>
      </c>
      <c r="I1489" s="402">
        <v>608890</v>
      </c>
      <c r="J1489" s="402">
        <v>2015</v>
      </c>
      <c r="K1489" s="1572"/>
    </row>
    <row r="1490" spans="1:11">
      <c r="A1490" s="1543"/>
      <c r="B1490" s="1566"/>
      <c r="C1490" s="1569"/>
      <c r="D1490" s="1572"/>
      <c r="E1490" s="1566"/>
      <c r="F1490" s="1566"/>
      <c r="G1490" s="1566"/>
      <c r="H1490" s="738" t="s">
        <v>1574</v>
      </c>
      <c r="I1490" s="402">
        <v>608891</v>
      </c>
      <c r="J1490" s="402">
        <v>2015</v>
      </c>
      <c r="K1490" s="1572"/>
    </row>
    <row r="1491" spans="1:11">
      <c r="A1491" s="1543"/>
      <c r="B1491" s="1566"/>
      <c r="C1491" s="1569"/>
      <c r="D1491" s="1572"/>
      <c r="E1491" s="1566"/>
      <c r="F1491" s="1566"/>
      <c r="G1491" s="1566"/>
      <c r="H1491" s="738" t="s">
        <v>1574</v>
      </c>
      <c r="I1491" s="402">
        <v>608892</v>
      </c>
      <c r="J1491" s="402">
        <v>2015</v>
      </c>
      <c r="K1491" s="1572"/>
    </row>
    <row r="1492" spans="1:11">
      <c r="A1492" s="1543"/>
      <c r="B1492" s="1566"/>
      <c r="C1492" s="1569"/>
      <c r="D1492" s="1572"/>
      <c r="E1492" s="1566"/>
      <c r="F1492" s="1566"/>
      <c r="G1492" s="1566"/>
      <c r="H1492" s="738" t="s">
        <v>1574</v>
      </c>
      <c r="I1492" s="402">
        <v>608893</v>
      </c>
      <c r="J1492" s="402">
        <v>2015</v>
      </c>
      <c r="K1492" s="1572"/>
    </row>
    <row r="1493" spans="1:11">
      <c r="A1493" s="1543"/>
      <c r="B1493" s="1566"/>
      <c r="C1493" s="1569"/>
      <c r="D1493" s="1572"/>
      <c r="E1493" s="1566"/>
      <c r="F1493" s="1566"/>
      <c r="G1493" s="1566"/>
      <c r="H1493" s="738" t="s">
        <v>1574</v>
      </c>
      <c r="I1493" s="402">
        <v>608894</v>
      </c>
      <c r="J1493" s="402">
        <v>2015</v>
      </c>
      <c r="K1493" s="1572"/>
    </row>
    <row r="1494" spans="1:11">
      <c r="A1494" s="1543"/>
      <c r="B1494" s="1566"/>
      <c r="C1494" s="1569"/>
      <c r="D1494" s="1572"/>
      <c r="E1494" s="1566"/>
      <c r="F1494" s="1566"/>
      <c r="G1494" s="1566"/>
      <c r="H1494" s="738" t="s">
        <v>1574</v>
      </c>
      <c r="I1494" s="402">
        <v>608895</v>
      </c>
      <c r="J1494" s="402">
        <v>2015</v>
      </c>
      <c r="K1494" s="1572"/>
    </row>
    <row r="1495" spans="1:11">
      <c r="A1495" s="1543"/>
      <c r="B1495" s="1566"/>
      <c r="C1495" s="1569"/>
      <c r="D1495" s="1572"/>
      <c r="E1495" s="1566"/>
      <c r="F1495" s="1566"/>
      <c r="G1495" s="1566"/>
      <c r="H1495" s="738" t="s">
        <v>1574</v>
      </c>
      <c r="I1495" s="402">
        <v>608896</v>
      </c>
      <c r="J1495" s="402">
        <v>2015</v>
      </c>
      <c r="K1495" s="1572"/>
    </row>
    <row r="1496" spans="1:11">
      <c r="A1496" s="1543"/>
      <c r="B1496" s="1566"/>
      <c r="C1496" s="1569"/>
      <c r="D1496" s="1572"/>
      <c r="E1496" s="1566"/>
      <c r="F1496" s="1566"/>
      <c r="G1496" s="1566"/>
      <c r="H1496" s="738" t="s">
        <v>1563</v>
      </c>
      <c r="I1496" s="402">
        <v>608626</v>
      </c>
      <c r="J1496" s="402">
        <v>2015</v>
      </c>
      <c r="K1496" s="1572"/>
    </row>
    <row r="1497" spans="1:11">
      <c r="A1497" s="1543"/>
      <c r="B1497" s="1566"/>
      <c r="C1497" s="1569"/>
      <c r="D1497" s="1572"/>
      <c r="E1497" s="1566"/>
      <c r="F1497" s="1566"/>
      <c r="G1497" s="1566"/>
      <c r="H1497" s="738" t="s">
        <v>1564</v>
      </c>
      <c r="I1497" s="402">
        <v>608422</v>
      </c>
      <c r="J1497" s="402">
        <v>2015</v>
      </c>
      <c r="K1497" s="1572"/>
    </row>
    <row r="1498" spans="1:11">
      <c r="A1498" s="1543"/>
      <c r="B1498" s="1566"/>
      <c r="C1498" s="1569"/>
      <c r="D1498" s="1572"/>
      <c r="E1498" s="1566"/>
      <c r="F1498" s="1566"/>
      <c r="G1498" s="1566"/>
      <c r="H1498" s="738" t="s">
        <v>1564</v>
      </c>
      <c r="I1498" s="402">
        <v>608423</v>
      </c>
      <c r="J1498" s="402">
        <v>2015</v>
      </c>
      <c r="K1498" s="1572"/>
    </row>
    <row r="1499" spans="1:11">
      <c r="A1499" s="1543"/>
      <c r="B1499" s="1566"/>
      <c r="C1499" s="1569"/>
      <c r="D1499" s="1572"/>
      <c r="E1499" s="1566"/>
      <c r="F1499" s="1566"/>
      <c r="G1499" s="1566"/>
      <c r="H1499" s="738" t="s">
        <v>1565</v>
      </c>
      <c r="I1499" s="402">
        <v>608474</v>
      </c>
      <c r="J1499" s="402">
        <v>2015</v>
      </c>
      <c r="K1499" s="1572"/>
    </row>
    <row r="1500" spans="1:11">
      <c r="A1500" s="1543"/>
      <c r="B1500" s="1566"/>
      <c r="C1500" s="1569"/>
      <c r="D1500" s="1572"/>
      <c r="E1500" s="1566"/>
      <c r="F1500" s="1566"/>
      <c r="G1500" s="1566"/>
      <c r="H1500" s="738" t="s">
        <v>3096</v>
      </c>
      <c r="I1500" s="402">
        <v>608599</v>
      </c>
      <c r="J1500" s="402">
        <v>2015</v>
      </c>
      <c r="K1500" s="1572"/>
    </row>
    <row r="1501" spans="1:11">
      <c r="A1501" s="1543"/>
      <c r="B1501" s="1566"/>
      <c r="C1501" s="1569"/>
      <c r="D1501" s="1572"/>
      <c r="E1501" s="1566"/>
      <c r="F1501" s="1566"/>
      <c r="G1501" s="1566"/>
      <c r="H1501" s="738" t="s">
        <v>1567</v>
      </c>
      <c r="I1501" s="402">
        <v>608037</v>
      </c>
      <c r="J1501" s="402">
        <v>2015</v>
      </c>
      <c r="K1501" s="1572"/>
    </row>
    <row r="1502" spans="1:11">
      <c r="A1502" s="1543"/>
      <c r="B1502" s="1566"/>
      <c r="C1502" s="1569"/>
      <c r="D1502" s="1572"/>
      <c r="E1502" s="1566"/>
      <c r="F1502" s="1566"/>
      <c r="G1502" s="1566"/>
      <c r="H1502" s="738" t="s">
        <v>1575</v>
      </c>
      <c r="I1502" s="402">
        <v>608369</v>
      </c>
      <c r="J1502" s="402">
        <v>2015</v>
      </c>
      <c r="K1502" s="1572"/>
    </row>
    <row r="1503" spans="1:11">
      <c r="A1503" s="1543"/>
      <c r="B1503" s="1566"/>
      <c r="C1503" s="1569"/>
      <c r="D1503" s="1572"/>
      <c r="E1503" s="1566"/>
      <c r="F1503" s="1566"/>
      <c r="G1503" s="1566"/>
      <c r="H1503" s="738" t="s">
        <v>1569</v>
      </c>
      <c r="I1503" s="402"/>
      <c r="J1503" s="402">
        <v>2015</v>
      </c>
      <c r="K1503" s="1572"/>
    </row>
    <row r="1504" spans="1:11" ht="27.6">
      <c r="A1504" s="1543"/>
      <c r="B1504" s="1566"/>
      <c r="C1504" s="1569"/>
      <c r="D1504" s="1572"/>
      <c r="E1504" s="1566"/>
      <c r="F1504" s="1566"/>
      <c r="G1504" s="1566"/>
      <c r="H1504" s="738" t="s">
        <v>3099</v>
      </c>
      <c r="I1504" s="402"/>
      <c r="J1504" s="402">
        <v>2015</v>
      </c>
      <c r="K1504" s="1572"/>
    </row>
    <row r="1505" spans="1:11">
      <c r="A1505" s="1543"/>
      <c r="B1505" s="1566"/>
      <c r="C1505" s="1569"/>
      <c r="D1505" s="1572"/>
      <c r="E1505" s="1566"/>
      <c r="F1505" s="1566"/>
      <c r="G1505" s="1566"/>
      <c r="H1505" s="738" t="s">
        <v>3100</v>
      </c>
      <c r="I1505" s="402"/>
      <c r="J1505" s="402">
        <v>2015</v>
      </c>
      <c r="K1505" s="1572"/>
    </row>
    <row r="1506" spans="1:11">
      <c r="A1506" s="1543"/>
      <c r="B1506" s="1566"/>
      <c r="C1506" s="1569"/>
      <c r="D1506" s="1572"/>
      <c r="E1506" s="1566"/>
      <c r="F1506" s="1566"/>
      <c r="G1506" s="1566"/>
      <c r="H1506" s="738" t="s">
        <v>3101</v>
      </c>
      <c r="I1506" s="402"/>
      <c r="J1506" s="402">
        <v>2015</v>
      </c>
      <c r="K1506" s="1572"/>
    </row>
    <row r="1507" spans="1:11" ht="14.4" thickBot="1">
      <c r="A1507" s="1564"/>
      <c r="B1507" s="1567"/>
      <c r="C1507" s="1570"/>
      <c r="D1507" s="1573"/>
      <c r="E1507" s="1567"/>
      <c r="F1507" s="1567"/>
      <c r="G1507" s="1567"/>
      <c r="H1507" s="738" t="s">
        <v>3102</v>
      </c>
      <c r="I1507" s="737"/>
      <c r="J1507" s="737">
        <v>2015</v>
      </c>
      <c r="K1507" s="1573"/>
    </row>
    <row r="1508" spans="1:11" ht="41.4">
      <c r="A1508" s="1542" t="s">
        <v>4776</v>
      </c>
      <c r="B1508" s="1550">
        <v>8</v>
      </c>
      <c r="C1508" s="1557" t="s">
        <v>4839</v>
      </c>
      <c r="D1508" s="1550" t="s">
        <v>4840</v>
      </c>
      <c r="E1508" s="1550">
        <v>15</v>
      </c>
      <c r="F1508" s="1553">
        <v>4</v>
      </c>
      <c r="G1508" s="1560">
        <v>4</v>
      </c>
      <c r="H1508" s="733" t="s">
        <v>3165</v>
      </c>
      <c r="I1508" s="734">
        <v>500648</v>
      </c>
      <c r="J1508" s="734">
        <v>2015</v>
      </c>
      <c r="K1508" s="1203" t="s">
        <v>4841</v>
      </c>
    </row>
    <row r="1509" spans="1:11" ht="27.6">
      <c r="A1509" s="1543"/>
      <c r="B1509" s="1551"/>
      <c r="C1509" s="1558"/>
      <c r="D1509" s="1551"/>
      <c r="E1509" s="1551"/>
      <c r="F1509" s="1554"/>
      <c r="G1509" s="1561"/>
      <c r="H1509" s="733" t="s">
        <v>3166</v>
      </c>
      <c r="I1509" s="734">
        <v>500649</v>
      </c>
      <c r="J1509" s="734">
        <v>2015</v>
      </c>
      <c r="K1509" s="1203"/>
    </row>
    <row r="1510" spans="1:11" ht="27.6">
      <c r="A1510" s="1543"/>
      <c r="B1510" s="1551"/>
      <c r="C1510" s="1558"/>
      <c r="D1510" s="1551"/>
      <c r="E1510" s="1551"/>
      <c r="F1510" s="1554"/>
      <c r="G1510" s="1561"/>
      <c r="H1510" s="735" t="s">
        <v>3167</v>
      </c>
      <c r="I1510" s="402">
        <v>607954</v>
      </c>
      <c r="J1510" s="402">
        <v>2015</v>
      </c>
      <c r="K1510" s="1203"/>
    </row>
    <row r="1511" spans="1:11">
      <c r="A1511" s="1543"/>
      <c r="B1511" s="1551"/>
      <c r="C1511" s="1558"/>
      <c r="D1511" s="1551"/>
      <c r="E1511" s="1551"/>
      <c r="F1511" s="1554"/>
      <c r="G1511" s="1561"/>
      <c r="H1511" s="449" t="s">
        <v>4772</v>
      </c>
      <c r="I1511" s="402"/>
      <c r="J1511" s="402"/>
      <c r="K1511" s="1203"/>
    </row>
    <row r="1512" spans="1:11">
      <c r="A1512" s="1543"/>
      <c r="B1512" s="1551"/>
      <c r="C1512" s="1558"/>
      <c r="D1512" s="1551"/>
      <c r="E1512" s="1551"/>
      <c r="F1512" s="1554"/>
      <c r="G1512" s="1561"/>
      <c r="H1512" s="449" t="s">
        <v>4774</v>
      </c>
      <c r="I1512" s="402"/>
      <c r="J1512" s="402"/>
      <c r="K1512" s="1203"/>
    </row>
    <row r="1513" spans="1:11">
      <c r="A1513" s="1543"/>
      <c r="B1513" s="1551"/>
      <c r="C1513" s="1558"/>
      <c r="D1513" s="1551"/>
      <c r="E1513" s="1551"/>
      <c r="F1513" s="1554"/>
      <c r="G1513" s="1561"/>
      <c r="H1513" s="735" t="s">
        <v>3114</v>
      </c>
      <c r="I1513" s="402">
        <v>608091</v>
      </c>
      <c r="J1513" s="402">
        <v>2015</v>
      </c>
      <c r="K1513" s="1203"/>
    </row>
    <row r="1514" spans="1:11" ht="55.2">
      <c r="A1514" s="1543"/>
      <c r="B1514" s="1551"/>
      <c r="C1514" s="1558"/>
      <c r="D1514" s="1551"/>
      <c r="E1514" s="1551"/>
      <c r="F1514" s="1554"/>
      <c r="G1514" s="1561"/>
      <c r="H1514" s="735" t="s">
        <v>3168</v>
      </c>
      <c r="I1514" s="402">
        <v>608100</v>
      </c>
      <c r="J1514" s="402">
        <v>2015</v>
      </c>
      <c r="K1514" s="1203"/>
    </row>
    <row r="1515" spans="1:11">
      <c r="A1515" s="1543"/>
      <c r="B1515" s="1551"/>
      <c r="C1515" s="1558"/>
      <c r="D1515" s="1551"/>
      <c r="E1515" s="1551"/>
      <c r="F1515" s="1554"/>
      <c r="G1515" s="1561"/>
      <c r="H1515" s="735" t="s">
        <v>3169</v>
      </c>
      <c r="I1515" s="402">
        <v>607981</v>
      </c>
      <c r="J1515" s="402">
        <v>2015</v>
      </c>
      <c r="K1515" s="1203"/>
    </row>
    <row r="1516" spans="1:11">
      <c r="A1516" s="1543"/>
      <c r="B1516" s="1551"/>
      <c r="C1516" s="1558"/>
      <c r="D1516" s="1551"/>
      <c r="E1516" s="1551"/>
      <c r="F1516" s="1554"/>
      <c r="G1516" s="1561"/>
      <c r="H1516" s="735" t="s">
        <v>3170</v>
      </c>
      <c r="I1516" s="402">
        <v>608122</v>
      </c>
      <c r="J1516" s="402">
        <v>2015</v>
      </c>
      <c r="K1516" s="1203"/>
    </row>
    <row r="1517" spans="1:11" ht="27.6">
      <c r="A1517" s="1543"/>
      <c r="B1517" s="1551"/>
      <c r="C1517" s="1558"/>
      <c r="D1517" s="1551"/>
      <c r="E1517" s="1551"/>
      <c r="F1517" s="1554"/>
      <c r="G1517" s="1561"/>
      <c r="H1517" s="735" t="s">
        <v>3156</v>
      </c>
      <c r="I1517" s="402">
        <v>608144</v>
      </c>
      <c r="J1517" s="402">
        <v>2015</v>
      </c>
      <c r="K1517" s="1203"/>
    </row>
    <row r="1518" spans="1:11">
      <c r="A1518" s="1543"/>
      <c r="B1518" s="1551"/>
      <c r="C1518" s="1558"/>
      <c r="D1518" s="1551"/>
      <c r="E1518" s="1551"/>
      <c r="F1518" s="1554"/>
      <c r="G1518" s="1561"/>
      <c r="H1518" s="735" t="s">
        <v>3093</v>
      </c>
      <c r="I1518" s="402">
        <v>608169</v>
      </c>
      <c r="J1518" s="402">
        <v>2015</v>
      </c>
      <c r="K1518" s="1203"/>
    </row>
    <row r="1519" spans="1:11">
      <c r="A1519" s="1543"/>
      <c r="B1519" s="1551"/>
      <c r="C1519" s="1558"/>
      <c r="D1519" s="1551"/>
      <c r="E1519" s="1551"/>
      <c r="F1519" s="1554"/>
      <c r="G1519" s="1561"/>
      <c r="H1519" s="735" t="s">
        <v>4775</v>
      </c>
      <c r="I1519" s="402"/>
      <c r="J1519" s="402"/>
      <c r="K1519" s="1203"/>
    </row>
    <row r="1520" spans="1:11">
      <c r="A1520" s="1543"/>
      <c r="B1520" s="1551"/>
      <c r="C1520" s="1558"/>
      <c r="D1520" s="1551"/>
      <c r="E1520" s="1551"/>
      <c r="F1520" s="1554"/>
      <c r="G1520" s="1561"/>
      <c r="H1520" s="735" t="s">
        <v>4834</v>
      </c>
      <c r="I1520" s="742">
        <v>608191</v>
      </c>
      <c r="J1520" s="742">
        <v>2015</v>
      </c>
      <c r="K1520" s="1203"/>
    </row>
    <row r="1521" spans="1:11">
      <c r="A1521" s="1543"/>
      <c r="B1521" s="1551"/>
      <c r="C1521" s="1558"/>
      <c r="D1521" s="1551"/>
      <c r="E1521" s="1551"/>
      <c r="F1521" s="1554"/>
      <c r="G1521" s="1561"/>
      <c r="H1521" s="735" t="s">
        <v>4842</v>
      </c>
      <c r="I1521" s="402">
        <v>607937</v>
      </c>
      <c r="J1521" s="402">
        <v>2015</v>
      </c>
      <c r="K1521" s="1203"/>
    </row>
    <row r="1522" spans="1:11">
      <c r="A1522" s="1543"/>
      <c r="B1522" s="1551"/>
      <c r="C1522" s="1558"/>
      <c r="D1522" s="1551"/>
      <c r="E1522" s="1551"/>
      <c r="F1522" s="1554"/>
      <c r="G1522" s="1561"/>
      <c r="H1522" s="735" t="s">
        <v>4843</v>
      </c>
      <c r="I1522" s="402"/>
      <c r="J1522" s="402"/>
      <c r="K1522" s="1203"/>
    </row>
    <row r="1523" spans="1:11">
      <c r="A1523" s="1543"/>
      <c r="B1523" s="1551"/>
      <c r="C1523" s="1558"/>
      <c r="D1523" s="1551"/>
      <c r="E1523" s="1551"/>
      <c r="F1523" s="1554"/>
      <c r="G1523" s="1561"/>
      <c r="H1523" s="735" t="s">
        <v>3160</v>
      </c>
      <c r="I1523" s="402">
        <v>608160</v>
      </c>
      <c r="J1523" s="402">
        <v>2015</v>
      </c>
      <c r="K1523" s="1203"/>
    </row>
    <row r="1524" spans="1:11" ht="27.6">
      <c r="A1524" s="1543"/>
      <c r="B1524" s="1551"/>
      <c r="C1524" s="1558"/>
      <c r="D1524" s="1551"/>
      <c r="E1524" s="1551"/>
      <c r="F1524" s="1554"/>
      <c r="G1524" s="1561"/>
      <c r="H1524" s="735" t="s">
        <v>3092</v>
      </c>
      <c r="I1524" s="402">
        <v>608156</v>
      </c>
      <c r="J1524" s="402">
        <v>2015</v>
      </c>
      <c r="K1524" s="1203"/>
    </row>
    <row r="1525" spans="1:11">
      <c r="A1525" s="1543"/>
      <c r="B1525" s="1551"/>
      <c r="C1525" s="1558"/>
      <c r="D1525" s="1551"/>
      <c r="E1525" s="1551"/>
      <c r="F1525" s="1554"/>
      <c r="G1525" s="1561"/>
      <c r="H1525" s="735" t="s">
        <v>4844</v>
      </c>
      <c r="I1525" s="402"/>
      <c r="J1525" s="402"/>
      <c r="K1525" s="1203"/>
    </row>
    <row r="1526" spans="1:11">
      <c r="A1526" s="1543"/>
      <c r="B1526" s="1551"/>
      <c r="C1526" s="1558"/>
      <c r="D1526" s="1551"/>
      <c r="E1526" s="1551"/>
      <c r="F1526" s="1554"/>
      <c r="G1526" s="1561"/>
      <c r="H1526" s="735" t="s">
        <v>4845</v>
      </c>
      <c r="I1526" s="402"/>
      <c r="J1526" s="402"/>
      <c r="K1526" s="1203"/>
    </row>
    <row r="1527" spans="1:11" ht="14.4" thickBot="1">
      <c r="A1527" s="1543"/>
      <c r="B1527" s="1551"/>
      <c r="C1527" s="1558"/>
      <c r="D1527" s="1551"/>
      <c r="E1527" s="1551"/>
      <c r="F1527" s="1554"/>
      <c r="G1527" s="1561"/>
      <c r="H1527" s="736" t="s">
        <v>3446</v>
      </c>
      <c r="I1527" s="737">
        <v>614037</v>
      </c>
      <c r="J1527" s="737">
        <v>2020</v>
      </c>
      <c r="K1527" s="1203"/>
    </row>
    <row r="1528" spans="1:11">
      <c r="A1528" s="1543"/>
      <c r="B1528" s="1551"/>
      <c r="C1528" s="1558"/>
      <c r="D1528" s="1551"/>
      <c r="E1528" s="1551"/>
      <c r="F1528" s="1554"/>
      <c r="G1528" s="1561"/>
      <c r="H1528" s="747" t="s">
        <v>3095</v>
      </c>
      <c r="I1528" s="734">
        <v>608217</v>
      </c>
      <c r="J1528" s="734">
        <v>2015</v>
      </c>
      <c r="K1528" s="1203"/>
    </row>
    <row r="1529" spans="1:11">
      <c r="A1529" s="1543"/>
      <c r="B1529" s="1551"/>
      <c r="C1529" s="1558"/>
      <c r="D1529" s="1551"/>
      <c r="E1529" s="1551"/>
      <c r="F1529" s="1554"/>
      <c r="G1529" s="1561"/>
      <c r="H1529" s="747" t="s">
        <v>3095</v>
      </c>
      <c r="I1529" s="734">
        <v>608218</v>
      </c>
      <c r="J1529" s="734">
        <v>2015</v>
      </c>
      <c r="K1529" s="1203"/>
    </row>
    <row r="1530" spans="1:11">
      <c r="A1530" s="1543"/>
      <c r="B1530" s="1551"/>
      <c r="C1530" s="1558"/>
      <c r="D1530" s="1551"/>
      <c r="E1530" s="1551"/>
      <c r="F1530" s="1554"/>
      <c r="G1530" s="1561"/>
      <c r="H1530" s="747" t="s">
        <v>3095</v>
      </c>
      <c r="I1530" s="734">
        <v>608219</v>
      </c>
      <c r="J1530" s="734">
        <v>2015</v>
      </c>
      <c r="K1530" s="1203"/>
    </row>
    <row r="1531" spans="1:11">
      <c r="A1531" s="1543"/>
      <c r="B1531" s="1551"/>
      <c r="C1531" s="1558"/>
      <c r="D1531" s="1551"/>
      <c r="E1531" s="1551"/>
      <c r="F1531" s="1554"/>
      <c r="G1531" s="1561"/>
      <c r="H1531" s="747" t="s">
        <v>3095</v>
      </c>
      <c r="I1531" s="734">
        <v>608220</v>
      </c>
      <c r="J1531" s="734">
        <v>2015</v>
      </c>
      <c r="K1531" s="1203"/>
    </row>
    <row r="1532" spans="1:11">
      <c r="A1532" s="1543"/>
      <c r="B1532" s="1551"/>
      <c r="C1532" s="1558"/>
      <c r="D1532" s="1551"/>
      <c r="E1532" s="1551"/>
      <c r="F1532" s="1554"/>
      <c r="G1532" s="1561"/>
      <c r="H1532" s="747" t="s">
        <v>3095</v>
      </c>
      <c r="I1532" s="734">
        <v>608221</v>
      </c>
      <c r="J1532" s="734">
        <v>2015</v>
      </c>
      <c r="K1532" s="1203"/>
    </row>
    <row r="1533" spans="1:11">
      <c r="A1533" s="1543"/>
      <c r="B1533" s="1551"/>
      <c r="C1533" s="1558"/>
      <c r="D1533" s="1551"/>
      <c r="E1533" s="1551"/>
      <c r="F1533" s="1554"/>
      <c r="G1533" s="1561"/>
      <c r="H1533" s="747" t="s">
        <v>3095</v>
      </c>
      <c r="I1533" s="734">
        <v>608222</v>
      </c>
      <c r="J1533" s="734">
        <v>2015</v>
      </c>
      <c r="K1533" s="1203"/>
    </row>
    <row r="1534" spans="1:11">
      <c r="A1534" s="1543"/>
      <c r="B1534" s="1551"/>
      <c r="C1534" s="1558"/>
      <c r="D1534" s="1551"/>
      <c r="E1534" s="1551"/>
      <c r="F1534" s="1554"/>
      <c r="G1534" s="1561"/>
      <c r="H1534" s="747" t="s">
        <v>3095</v>
      </c>
      <c r="I1534" s="734">
        <v>608223</v>
      </c>
      <c r="J1534" s="734">
        <v>2015</v>
      </c>
      <c r="K1534" s="1203"/>
    </row>
    <row r="1535" spans="1:11">
      <c r="A1535" s="1543"/>
      <c r="B1535" s="1551"/>
      <c r="C1535" s="1558"/>
      <c r="D1535" s="1551"/>
      <c r="E1535" s="1551"/>
      <c r="F1535" s="1554"/>
      <c r="G1535" s="1561"/>
      <c r="H1535" s="747" t="s">
        <v>3095</v>
      </c>
      <c r="I1535" s="734">
        <v>608224</v>
      </c>
      <c r="J1535" s="734">
        <v>2015</v>
      </c>
      <c r="K1535" s="1203"/>
    </row>
    <row r="1536" spans="1:11">
      <c r="A1536" s="1543"/>
      <c r="B1536" s="1551"/>
      <c r="C1536" s="1558"/>
      <c r="D1536" s="1551"/>
      <c r="E1536" s="1551"/>
      <c r="F1536" s="1554"/>
      <c r="G1536" s="1561"/>
      <c r="H1536" s="738" t="s">
        <v>1577</v>
      </c>
      <c r="I1536" s="402">
        <v>608349</v>
      </c>
      <c r="J1536" s="402">
        <v>2015</v>
      </c>
      <c r="K1536" s="1203"/>
    </row>
    <row r="1537" spans="1:11">
      <c r="A1537" s="1543"/>
      <c r="B1537" s="1551"/>
      <c r="C1537" s="1558"/>
      <c r="D1537" s="1551"/>
      <c r="E1537" s="1551"/>
      <c r="F1537" s="1554"/>
      <c r="G1537" s="1561"/>
      <c r="H1537" s="738" t="s">
        <v>1574</v>
      </c>
      <c r="I1537" s="402">
        <v>608897</v>
      </c>
      <c r="J1537" s="402">
        <v>2015</v>
      </c>
      <c r="K1537" s="1203"/>
    </row>
    <row r="1538" spans="1:11">
      <c r="A1538" s="1543"/>
      <c r="B1538" s="1551"/>
      <c r="C1538" s="1558"/>
      <c r="D1538" s="1551"/>
      <c r="E1538" s="1551"/>
      <c r="F1538" s="1554"/>
      <c r="G1538" s="1561"/>
      <c r="H1538" s="738" t="s">
        <v>1574</v>
      </c>
      <c r="I1538" s="402">
        <v>608898</v>
      </c>
      <c r="J1538" s="402">
        <v>2015</v>
      </c>
      <c r="K1538" s="1203"/>
    </row>
    <row r="1539" spans="1:11">
      <c r="A1539" s="1543"/>
      <c r="B1539" s="1551"/>
      <c r="C1539" s="1558"/>
      <c r="D1539" s="1551"/>
      <c r="E1539" s="1551"/>
      <c r="F1539" s="1554"/>
      <c r="G1539" s="1561"/>
      <c r="H1539" s="738" t="s">
        <v>1574</v>
      </c>
      <c r="I1539" s="402">
        <v>608899</v>
      </c>
      <c r="J1539" s="402">
        <v>2015</v>
      </c>
      <c r="K1539" s="1203"/>
    </row>
    <row r="1540" spans="1:11">
      <c r="A1540" s="1543"/>
      <c r="B1540" s="1551"/>
      <c r="C1540" s="1558"/>
      <c r="D1540" s="1551"/>
      <c r="E1540" s="1551"/>
      <c r="F1540" s="1554"/>
      <c r="G1540" s="1561"/>
      <c r="H1540" s="738" t="s">
        <v>1574</v>
      </c>
      <c r="I1540" s="402">
        <v>608900</v>
      </c>
      <c r="J1540" s="402">
        <v>2015</v>
      </c>
      <c r="K1540" s="1203"/>
    </row>
    <row r="1541" spans="1:11">
      <c r="A1541" s="1543"/>
      <c r="B1541" s="1551"/>
      <c r="C1541" s="1558"/>
      <c r="D1541" s="1551"/>
      <c r="E1541" s="1551"/>
      <c r="F1541" s="1554"/>
      <c r="G1541" s="1561"/>
      <c r="H1541" s="738" t="s">
        <v>1574</v>
      </c>
      <c r="I1541" s="402">
        <v>608901</v>
      </c>
      <c r="J1541" s="402">
        <v>2015</v>
      </c>
      <c r="K1541" s="1203"/>
    </row>
    <row r="1542" spans="1:11">
      <c r="A1542" s="1543"/>
      <c r="B1542" s="1551"/>
      <c r="C1542" s="1558"/>
      <c r="D1542" s="1551"/>
      <c r="E1542" s="1551"/>
      <c r="F1542" s="1554"/>
      <c r="G1542" s="1561"/>
      <c r="H1542" s="738" t="s">
        <v>1574</v>
      </c>
      <c r="I1542" s="402">
        <v>608902</v>
      </c>
      <c r="J1542" s="402">
        <v>2015</v>
      </c>
      <c r="K1542" s="1203"/>
    </row>
    <row r="1543" spans="1:11">
      <c r="A1543" s="1543"/>
      <c r="B1543" s="1551"/>
      <c r="C1543" s="1558"/>
      <c r="D1543" s="1551"/>
      <c r="E1543" s="1551"/>
      <c r="F1543" s="1554"/>
      <c r="G1543" s="1561"/>
      <c r="H1543" s="738" t="s">
        <v>1574</v>
      </c>
      <c r="I1543" s="402">
        <v>608903</v>
      </c>
      <c r="J1543" s="402">
        <v>2015</v>
      </c>
      <c r="K1543" s="1203"/>
    </row>
    <row r="1544" spans="1:11">
      <c r="A1544" s="1543"/>
      <c r="B1544" s="1551"/>
      <c r="C1544" s="1558"/>
      <c r="D1544" s="1551"/>
      <c r="E1544" s="1551"/>
      <c r="F1544" s="1554"/>
      <c r="G1544" s="1561"/>
      <c r="H1544" s="738" t="s">
        <v>1574</v>
      </c>
      <c r="I1544" s="402">
        <v>608904</v>
      </c>
      <c r="J1544" s="402">
        <v>2015</v>
      </c>
      <c r="K1544" s="1203"/>
    </row>
    <row r="1545" spans="1:11">
      <c r="A1545" s="1543"/>
      <c r="B1545" s="1551"/>
      <c r="C1545" s="1558"/>
      <c r="D1545" s="1551"/>
      <c r="E1545" s="1551"/>
      <c r="F1545" s="1554"/>
      <c r="G1545" s="1561"/>
      <c r="H1545" s="738" t="s">
        <v>1574</v>
      </c>
      <c r="I1545" s="402">
        <v>608905</v>
      </c>
      <c r="J1545" s="402">
        <v>2015</v>
      </c>
      <c r="K1545" s="1203"/>
    </row>
    <row r="1546" spans="1:11">
      <c r="A1546" s="1543"/>
      <c r="B1546" s="1551"/>
      <c r="C1546" s="1558"/>
      <c r="D1546" s="1551"/>
      <c r="E1546" s="1551"/>
      <c r="F1546" s="1554"/>
      <c r="G1546" s="1561"/>
      <c r="H1546" s="738" t="s">
        <v>1574</v>
      </c>
      <c r="I1546" s="402">
        <v>608906</v>
      </c>
      <c r="J1546" s="402">
        <v>2015</v>
      </c>
      <c r="K1546" s="1203"/>
    </row>
    <row r="1547" spans="1:11">
      <c r="A1547" s="1543"/>
      <c r="B1547" s="1551"/>
      <c r="C1547" s="1558"/>
      <c r="D1547" s="1551"/>
      <c r="E1547" s="1551"/>
      <c r="F1547" s="1554"/>
      <c r="G1547" s="1561"/>
      <c r="H1547" s="738" t="s">
        <v>1574</v>
      </c>
      <c r="I1547" s="402">
        <v>608907</v>
      </c>
      <c r="J1547" s="402">
        <v>2015</v>
      </c>
      <c r="K1547" s="1203"/>
    </row>
    <row r="1548" spans="1:11">
      <c r="A1548" s="1543"/>
      <c r="B1548" s="1551"/>
      <c r="C1548" s="1558"/>
      <c r="D1548" s="1551"/>
      <c r="E1548" s="1551"/>
      <c r="F1548" s="1554"/>
      <c r="G1548" s="1561"/>
      <c r="H1548" s="738" t="s">
        <v>1574</v>
      </c>
      <c r="I1548" s="402">
        <v>608908</v>
      </c>
      <c r="J1548" s="402">
        <v>2015</v>
      </c>
      <c r="K1548" s="1203"/>
    </row>
    <row r="1549" spans="1:11">
      <c r="A1549" s="1543"/>
      <c r="B1549" s="1551"/>
      <c r="C1549" s="1558"/>
      <c r="D1549" s="1551"/>
      <c r="E1549" s="1551"/>
      <c r="F1549" s="1554"/>
      <c r="G1549" s="1561"/>
      <c r="H1549" s="738" t="s">
        <v>1574</v>
      </c>
      <c r="I1549" s="402">
        <v>608909</v>
      </c>
      <c r="J1549" s="402">
        <v>2015</v>
      </c>
      <c r="K1549" s="1203"/>
    </row>
    <row r="1550" spans="1:11">
      <c r="A1550" s="1543"/>
      <c r="B1550" s="1551"/>
      <c r="C1550" s="1558"/>
      <c r="D1550" s="1551"/>
      <c r="E1550" s="1551"/>
      <c r="F1550" s="1554"/>
      <c r="G1550" s="1561"/>
      <c r="H1550" s="738" t="s">
        <v>1574</v>
      </c>
      <c r="I1550" s="402">
        <v>608910</v>
      </c>
      <c r="J1550" s="402">
        <v>2015</v>
      </c>
      <c r="K1550" s="1203"/>
    </row>
    <row r="1551" spans="1:11">
      <c r="A1551" s="1543"/>
      <c r="B1551" s="1551"/>
      <c r="C1551" s="1558"/>
      <c r="D1551" s="1551"/>
      <c r="E1551" s="1551"/>
      <c r="F1551" s="1554"/>
      <c r="G1551" s="1561"/>
      <c r="H1551" s="738" t="s">
        <v>1574</v>
      </c>
      <c r="I1551" s="402">
        <v>608911</v>
      </c>
      <c r="J1551" s="402">
        <v>2015</v>
      </c>
      <c r="K1551" s="1203"/>
    </row>
    <row r="1552" spans="1:11">
      <c r="A1552" s="1543"/>
      <c r="B1552" s="1551"/>
      <c r="C1552" s="1558"/>
      <c r="D1552" s="1551"/>
      <c r="E1552" s="1551"/>
      <c r="F1552" s="1554"/>
      <c r="G1552" s="1561"/>
      <c r="H1552" s="738" t="s">
        <v>1574</v>
      </c>
      <c r="I1552" s="402">
        <v>608912</v>
      </c>
      <c r="J1552" s="402">
        <v>2015</v>
      </c>
      <c r="K1552" s="1203"/>
    </row>
    <row r="1553" spans="1:11">
      <c r="A1553" s="1543"/>
      <c r="B1553" s="1551"/>
      <c r="C1553" s="1558"/>
      <c r="D1553" s="1551"/>
      <c r="E1553" s="1551"/>
      <c r="F1553" s="1554"/>
      <c r="G1553" s="1561"/>
      <c r="H1553" s="738" t="s">
        <v>1563</v>
      </c>
      <c r="I1553" s="402">
        <v>608627</v>
      </c>
      <c r="J1553" s="402">
        <v>2015</v>
      </c>
      <c r="K1553" s="1203"/>
    </row>
    <row r="1554" spans="1:11">
      <c r="A1554" s="1543"/>
      <c r="B1554" s="1551"/>
      <c r="C1554" s="1558"/>
      <c r="D1554" s="1551"/>
      <c r="E1554" s="1551"/>
      <c r="F1554" s="1554"/>
      <c r="G1554" s="1561"/>
      <c r="H1554" s="738" t="s">
        <v>1564</v>
      </c>
      <c r="I1554" s="402">
        <v>608424</v>
      </c>
      <c r="J1554" s="402">
        <v>2015</v>
      </c>
      <c r="K1554" s="1203"/>
    </row>
    <row r="1555" spans="1:11">
      <c r="A1555" s="1543"/>
      <c r="B1555" s="1551"/>
      <c r="C1555" s="1558"/>
      <c r="D1555" s="1551"/>
      <c r="E1555" s="1551"/>
      <c r="F1555" s="1554"/>
      <c r="G1555" s="1561"/>
      <c r="H1555" s="738" t="s">
        <v>1564</v>
      </c>
      <c r="I1555" s="402">
        <v>608425</v>
      </c>
      <c r="J1555" s="402">
        <v>2015</v>
      </c>
      <c r="K1555" s="1203"/>
    </row>
    <row r="1556" spans="1:11">
      <c r="A1556" s="1543"/>
      <c r="B1556" s="1551"/>
      <c r="C1556" s="1558"/>
      <c r="D1556" s="1551"/>
      <c r="E1556" s="1551"/>
      <c r="F1556" s="1554"/>
      <c r="G1556" s="1561"/>
      <c r="H1556" s="738" t="s">
        <v>1565</v>
      </c>
      <c r="I1556" s="402">
        <v>608475</v>
      </c>
      <c r="J1556" s="402">
        <v>2015</v>
      </c>
      <c r="K1556" s="1203"/>
    </row>
    <row r="1557" spans="1:11">
      <c r="A1557" s="1543"/>
      <c r="B1557" s="1551"/>
      <c r="C1557" s="1558"/>
      <c r="D1557" s="1551"/>
      <c r="E1557" s="1551"/>
      <c r="F1557" s="1554"/>
      <c r="G1557" s="1561"/>
      <c r="H1557" s="738" t="s">
        <v>3096</v>
      </c>
      <c r="I1557" s="402">
        <v>608600</v>
      </c>
      <c r="J1557" s="402">
        <v>2015</v>
      </c>
      <c r="K1557" s="1203"/>
    </row>
    <row r="1558" spans="1:11">
      <c r="A1558" s="1543"/>
      <c r="B1558" s="1551"/>
      <c r="C1558" s="1558"/>
      <c r="D1558" s="1551"/>
      <c r="E1558" s="1551"/>
      <c r="F1558" s="1554"/>
      <c r="G1558" s="1561"/>
      <c r="H1558" s="738" t="s">
        <v>1567</v>
      </c>
      <c r="I1558" s="402">
        <v>608038</v>
      </c>
      <c r="J1558" s="402">
        <v>2015</v>
      </c>
      <c r="K1558" s="1203"/>
    </row>
    <row r="1559" spans="1:11">
      <c r="A1559" s="1543"/>
      <c r="B1559" s="1551"/>
      <c r="C1559" s="1558"/>
      <c r="D1559" s="1551"/>
      <c r="E1559" s="1551"/>
      <c r="F1559" s="1554"/>
      <c r="G1559" s="1561"/>
      <c r="H1559" s="738" t="s">
        <v>1575</v>
      </c>
      <c r="I1559" s="402">
        <v>608370</v>
      </c>
      <c r="J1559" s="402">
        <v>2015</v>
      </c>
      <c r="K1559" s="1203"/>
    </row>
    <row r="1560" spans="1:11">
      <c r="A1560" s="1543"/>
      <c r="B1560" s="1551"/>
      <c r="C1560" s="1558"/>
      <c r="D1560" s="1551"/>
      <c r="E1560" s="1551"/>
      <c r="F1560" s="1554"/>
      <c r="G1560" s="1561"/>
      <c r="H1560" s="738" t="s">
        <v>1569</v>
      </c>
      <c r="I1560" s="402"/>
      <c r="J1560" s="402">
        <v>2015</v>
      </c>
      <c r="K1560" s="1203"/>
    </row>
    <row r="1561" spans="1:11">
      <c r="A1561" s="1543"/>
      <c r="B1561" s="1551"/>
      <c r="C1561" s="1558"/>
      <c r="D1561" s="1551"/>
      <c r="E1561" s="1551"/>
      <c r="F1561" s="1554"/>
      <c r="G1561" s="1561"/>
      <c r="H1561" s="738" t="s">
        <v>3097</v>
      </c>
      <c r="I1561" s="402">
        <v>608503</v>
      </c>
      <c r="J1561" s="402">
        <v>2015</v>
      </c>
      <c r="K1561" s="1203"/>
    </row>
    <row r="1562" spans="1:11">
      <c r="A1562" s="1543"/>
      <c r="B1562" s="1551"/>
      <c r="C1562" s="1558"/>
      <c r="D1562" s="1551"/>
      <c r="E1562" s="1551"/>
      <c r="F1562" s="1554"/>
      <c r="G1562" s="1561"/>
      <c r="H1562" s="738" t="s">
        <v>3097</v>
      </c>
      <c r="I1562" s="402">
        <v>608504</v>
      </c>
      <c r="J1562" s="402">
        <v>2015</v>
      </c>
      <c r="K1562" s="1203"/>
    </row>
    <row r="1563" spans="1:11">
      <c r="A1563" s="1543"/>
      <c r="B1563" s="1551"/>
      <c r="C1563" s="1558"/>
      <c r="D1563" s="1551"/>
      <c r="E1563" s="1551"/>
      <c r="F1563" s="1554"/>
      <c r="G1563" s="1561"/>
      <c r="H1563" s="738" t="s">
        <v>3097</v>
      </c>
      <c r="I1563" s="402">
        <v>608527</v>
      </c>
      <c r="J1563" s="402">
        <v>2015</v>
      </c>
      <c r="K1563" s="1203"/>
    </row>
    <row r="1564" spans="1:11">
      <c r="A1564" s="1543"/>
      <c r="B1564" s="1551"/>
      <c r="C1564" s="1558"/>
      <c r="D1564" s="1551"/>
      <c r="E1564" s="1551"/>
      <c r="F1564" s="1554"/>
      <c r="G1564" s="1561"/>
      <c r="H1564" s="738" t="s">
        <v>3097</v>
      </c>
      <c r="I1564" s="402">
        <v>608528</v>
      </c>
      <c r="J1564" s="402">
        <v>2015</v>
      </c>
      <c r="K1564" s="1203"/>
    </row>
    <row r="1565" spans="1:11">
      <c r="A1565" s="1543"/>
      <c r="B1565" s="1551"/>
      <c r="C1565" s="1558"/>
      <c r="D1565" s="1551"/>
      <c r="E1565" s="1551"/>
      <c r="F1565" s="1554"/>
      <c r="G1565" s="1561"/>
      <c r="H1565" s="738" t="s">
        <v>3097</v>
      </c>
      <c r="I1565" s="402">
        <v>608529</v>
      </c>
      <c r="J1565" s="402">
        <v>2015</v>
      </c>
      <c r="K1565" s="1203"/>
    </row>
    <row r="1566" spans="1:11">
      <c r="A1566" s="1543"/>
      <c r="B1566" s="1551"/>
      <c r="C1566" s="1558"/>
      <c r="D1566" s="1551"/>
      <c r="E1566" s="1551"/>
      <c r="F1566" s="1554"/>
      <c r="G1566" s="1561"/>
      <c r="H1566" s="738" t="s">
        <v>3098</v>
      </c>
      <c r="I1566" s="402">
        <v>500689</v>
      </c>
      <c r="J1566" s="402">
        <v>2015</v>
      </c>
      <c r="K1566" s="1203"/>
    </row>
    <row r="1567" spans="1:11" ht="27.6">
      <c r="A1567" s="1543"/>
      <c r="B1567" s="1551"/>
      <c r="C1567" s="1558"/>
      <c r="D1567" s="1551"/>
      <c r="E1567" s="1551"/>
      <c r="F1567" s="1554"/>
      <c r="G1567" s="1561"/>
      <c r="H1567" s="738" t="s">
        <v>3099</v>
      </c>
      <c r="I1567" s="402"/>
      <c r="J1567" s="402">
        <v>2015</v>
      </c>
      <c r="K1567" s="1203"/>
    </row>
    <row r="1568" spans="1:11">
      <c r="A1568" s="1543"/>
      <c r="B1568" s="1551"/>
      <c r="C1568" s="1558"/>
      <c r="D1568" s="1551"/>
      <c r="E1568" s="1551"/>
      <c r="F1568" s="1554"/>
      <c r="G1568" s="1561"/>
      <c r="H1568" s="738" t="s">
        <v>3100</v>
      </c>
      <c r="I1568" s="402"/>
      <c r="J1568" s="402">
        <v>2015</v>
      </c>
      <c r="K1568" s="1203"/>
    </row>
    <row r="1569" spans="1:11">
      <c r="A1569" s="1543"/>
      <c r="B1569" s="1551"/>
      <c r="C1569" s="1558"/>
      <c r="D1569" s="1551"/>
      <c r="E1569" s="1551"/>
      <c r="F1569" s="1554"/>
      <c r="G1569" s="1561"/>
      <c r="H1569" s="738" t="s">
        <v>3101</v>
      </c>
      <c r="I1569" s="402"/>
      <c r="J1569" s="402">
        <v>2015</v>
      </c>
      <c r="K1569" s="1203"/>
    </row>
    <row r="1570" spans="1:11">
      <c r="A1570" s="1543"/>
      <c r="B1570" s="1545"/>
      <c r="C1570" s="1547"/>
      <c r="D1570" s="1545"/>
      <c r="E1570" s="1545"/>
      <c r="F1570" s="1559"/>
      <c r="G1570" s="1561"/>
      <c r="H1570" s="738" t="s">
        <v>3102</v>
      </c>
      <c r="I1570" s="402"/>
      <c r="J1570" s="402">
        <v>2015</v>
      </c>
      <c r="K1570" s="1203"/>
    </row>
    <row r="1571" spans="1:11">
      <c r="A1571" s="1562" t="s">
        <v>4776</v>
      </c>
      <c r="B1571" s="1550">
        <v>9</v>
      </c>
      <c r="C1571" s="1557" t="s">
        <v>4846</v>
      </c>
      <c r="D1571" s="1550" t="s">
        <v>4847</v>
      </c>
      <c r="E1571" s="1550">
        <v>15</v>
      </c>
      <c r="F1571" s="1550">
        <v>3.51</v>
      </c>
      <c r="G1571" s="1550">
        <v>2.5</v>
      </c>
      <c r="H1571" s="752" t="s">
        <v>3162</v>
      </c>
      <c r="I1571" s="734">
        <v>500604</v>
      </c>
      <c r="J1571" s="734">
        <v>2015</v>
      </c>
      <c r="K1571" s="1203" t="s">
        <v>4848</v>
      </c>
    </row>
    <row r="1572" spans="1:11">
      <c r="A1572" s="1562"/>
      <c r="B1572" s="1551"/>
      <c r="C1572" s="1558"/>
      <c r="D1572" s="1551"/>
      <c r="E1572" s="1551"/>
      <c r="F1572" s="1551"/>
      <c r="G1572" s="1551"/>
      <c r="H1572" s="752" t="s">
        <v>3162</v>
      </c>
      <c r="I1572" s="734">
        <v>500605</v>
      </c>
      <c r="J1572" s="734">
        <v>2015</v>
      </c>
      <c r="K1572" s="1203"/>
    </row>
    <row r="1573" spans="1:11">
      <c r="A1573" s="1562"/>
      <c r="B1573" s="1551"/>
      <c r="C1573" s="1558"/>
      <c r="D1573" s="1551"/>
      <c r="E1573" s="1551"/>
      <c r="F1573" s="1551"/>
      <c r="G1573" s="1551"/>
      <c r="H1573" s="752" t="s">
        <v>3162</v>
      </c>
      <c r="I1573" s="734">
        <v>500606</v>
      </c>
      <c r="J1573" s="734">
        <v>2015</v>
      </c>
      <c r="K1573" s="1203"/>
    </row>
    <row r="1574" spans="1:11">
      <c r="A1574" s="1562"/>
      <c r="B1574" s="1551"/>
      <c r="C1574" s="1558"/>
      <c r="D1574" s="1551"/>
      <c r="E1574" s="1551"/>
      <c r="F1574" s="1551"/>
      <c r="G1574" s="1551"/>
      <c r="H1574" s="752" t="s">
        <v>3162</v>
      </c>
      <c r="I1574" s="734">
        <v>500607</v>
      </c>
      <c r="J1574" s="734">
        <v>2015</v>
      </c>
      <c r="K1574" s="1203"/>
    </row>
    <row r="1575" spans="1:11">
      <c r="A1575" s="1562"/>
      <c r="B1575" s="1551"/>
      <c r="C1575" s="1558"/>
      <c r="D1575" s="1551"/>
      <c r="E1575" s="1551"/>
      <c r="F1575" s="1551"/>
      <c r="G1575" s="1551"/>
      <c r="H1575" s="752" t="s">
        <v>3162</v>
      </c>
      <c r="I1575" s="734">
        <v>500608</v>
      </c>
      <c r="J1575" s="734">
        <v>2015</v>
      </c>
      <c r="K1575" s="1203"/>
    </row>
    <row r="1576" spans="1:11">
      <c r="A1576" s="1562"/>
      <c r="B1576" s="1551"/>
      <c r="C1576" s="1558"/>
      <c r="D1576" s="1551"/>
      <c r="E1576" s="1551"/>
      <c r="F1576" s="1551"/>
      <c r="G1576" s="1551"/>
      <c r="H1576" s="752" t="s">
        <v>3162</v>
      </c>
      <c r="I1576" s="734">
        <v>500609</v>
      </c>
      <c r="J1576" s="734">
        <v>2015</v>
      </c>
      <c r="K1576" s="1203"/>
    </row>
    <row r="1577" spans="1:11">
      <c r="A1577" s="1562"/>
      <c r="B1577" s="1551"/>
      <c r="C1577" s="1558"/>
      <c r="D1577" s="1551"/>
      <c r="E1577" s="1551"/>
      <c r="F1577" s="1551"/>
      <c r="G1577" s="1551"/>
      <c r="H1577" s="752" t="s">
        <v>3162</v>
      </c>
      <c r="I1577" s="734">
        <v>500610</v>
      </c>
      <c r="J1577" s="734">
        <v>2015</v>
      </c>
      <c r="K1577" s="1203"/>
    </row>
    <row r="1578" spans="1:11">
      <c r="A1578" s="1562"/>
      <c r="B1578" s="1551"/>
      <c r="C1578" s="1558"/>
      <c r="D1578" s="1551"/>
      <c r="E1578" s="1551"/>
      <c r="F1578" s="1551"/>
      <c r="G1578" s="1551"/>
      <c r="H1578" s="752" t="s">
        <v>3162</v>
      </c>
      <c r="I1578" s="734">
        <v>500611</v>
      </c>
      <c r="J1578" s="734">
        <v>2015</v>
      </c>
      <c r="K1578" s="1203"/>
    </row>
    <row r="1579" spans="1:11">
      <c r="A1579" s="1562"/>
      <c r="B1579" s="1551"/>
      <c r="C1579" s="1558"/>
      <c r="D1579" s="1551"/>
      <c r="E1579" s="1551"/>
      <c r="F1579" s="1551"/>
      <c r="G1579" s="1551"/>
      <c r="H1579" s="752" t="s">
        <v>3162</v>
      </c>
      <c r="I1579" s="734">
        <v>500612</v>
      </c>
      <c r="J1579" s="734">
        <v>2015</v>
      </c>
      <c r="K1579" s="1203"/>
    </row>
    <row r="1580" spans="1:11">
      <c r="A1580" s="1562"/>
      <c r="B1580" s="1551"/>
      <c r="C1580" s="1558"/>
      <c r="D1580" s="1551"/>
      <c r="E1580" s="1551"/>
      <c r="F1580" s="1551"/>
      <c r="G1580" s="1551"/>
      <c r="H1580" s="752" t="s">
        <v>3162</v>
      </c>
      <c r="I1580" s="734">
        <v>500613</v>
      </c>
      <c r="J1580" s="734">
        <v>2015</v>
      </c>
      <c r="K1580" s="1203"/>
    </row>
    <row r="1581" spans="1:11">
      <c r="A1581" s="1562"/>
      <c r="B1581" s="1551"/>
      <c r="C1581" s="1558"/>
      <c r="D1581" s="1551"/>
      <c r="E1581" s="1551"/>
      <c r="F1581" s="1551"/>
      <c r="G1581" s="1551"/>
      <c r="H1581" s="752" t="s">
        <v>3162</v>
      </c>
      <c r="I1581" s="734">
        <v>500614</v>
      </c>
      <c r="J1581" s="734">
        <v>2015</v>
      </c>
      <c r="K1581" s="1203"/>
    </row>
    <row r="1582" spans="1:11">
      <c r="A1582" s="1562"/>
      <c r="B1582" s="1551"/>
      <c r="C1582" s="1558"/>
      <c r="D1582" s="1551"/>
      <c r="E1582" s="1551"/>
      <c r="F1582" s="1551"/>
      <c r="G1582" s="1551"/>
      <c r="H1582" s="752" t="s">
        <v>3162</v>
      </c>
      <c r="I1582" s="734">
        <v>500615</v>
      </c>
      <c r="J1582" s="734">
        <v>2015</v>
      </c>
      <c r="K1582" s="1203"/>
    </row>
    <row r="1583" spans="1:11">
      <c r="A1583" s="1562"/>
      <c r="B1583" s="1551"/>
      <c r="C1583" s="1558"/>
      <c r="D1583" s="1551"/>
      <c r="E1583" s="1551"/>
      <c r="F1583" s="1551"/>
      <c r="G1583" s="1551"/>
      <c r="H1583" s="752" t="s">
        <v>3162</v>
      </c>
      <c r="I1583" s="734">
        <v>500616</v>
      </c>
      <c r="J1583" s="734">
        <v>2015</v>
      </c>
      <c r="K1583" s="1203"/>
    </row>
    <row r="1584" spans="1:11">
      <c r="A1584" s="1562"/>
      <c r="B1584" s="1551"/>
      <c r="C1584" s="1558"/>
      <c r="D1584" s="1551"/>
      <c r="E1584" s="1551"/>
      <c r="F1584" s="1551"/>
      <c r="G1584" s="1551"/>
      <c r="H1584" s="752" t="s">
        <v>3162</v>
      </c>
      <c r="I1584" s="734">
        <v>500617</v>
      </c>
      <c r="J1584" s="734">
        <v>2015</v>
      </c>
      <c r="K1584" s="1203"/>
    </row>
    <row r="1585" spans="1:11">
      <c r="A1585" s="1562"/>
      <c r="B1585" s="1551"/>
      <c r="C1585" s="1558"/>
      <c r="D1585" s="1551"/>
      <c r="E1585" s="1551"/>
      <c r="F1585" s="1551"/>
      <c r="G1585" s="1551"/>
      <c r="H1585" s="752" t="s">
        <v>3162</v>
      </c>
      <c r="I1585" s="734">
        <v>500618</v>
      </c>
      <c r="J1585" s="734">
        <v>2015</v>
      </c>
      <c r="K1585" s="1203"/>
    </row>
    <row r="1586" spans="1:11">
      <c r="A1586" s="1562"/>
      <c r="B1586" s="1551"/>
      <c r="C1586" s="1558"/>
      <c r="D1586" s="1551"/>
      <c r="E1586" s="1551"/>
      <c r="F1586" s="1551"/>
      <c r="G1586" s="1551"/>
      <c r="H1586" s="752" t="s">
        <v>3162</v>
      </c>
      <c r="I1586" s="734">
        <v>500619</v>
      </c>
      <c r="J1586" s="734">
        <v>2015</v>
      </c>
      <c r="K1586" s="1203"/>
    </row>
    <row r="1587" spans="1:11">
      <c r="A1587" s="1562"/>
      <c r="B1587" s="1551"/>
      <c r="C1587" s="1558"/>
      <c r="D1587" s="1551"/>
      <c r="E1587" s="1551"/>
      <c r="F1587" s="1551"/>
      <c r="G1587" s="1551"/>
      <c r="H1587" s="752" t="s">
        <v>3162</v>
      </c>
      <c r="I1587" s="734">
        <v>500620</v>
      </c>
      <c r="J1587" s="734">
        <v>2015</v>
      </c>
      <c r="K1587" s="1203"/>
    </row>
    <row r="1588" spans="1:11">
      <c r="A1588" s="1562"/>
      <c r="B1588" s="1551"/>
      <c r="C1588" s="1558"/>
      <c r="D1588" s="1551"/>
      <c r="E1588" s="1551"/>
      <c r="F1588" s="1551"/>
      <c r="G1588" s="1551"/>
      <c r="H1588" s="752" t="s">
        <v>3171</v>
      </c>
      <c r="I1588" s="734">
        <v>608001</v>
      </c>
      <c r="J1588" s="734">
        <v>2015</v>
      </c>
      <c r="K1588" s="1203"/>
    </row>
    <row r="1589" spans="1:11">
      <c r="A1589" s="1562"/>
      <c r="B1589" s="1551"/>
      <c r="C1589" s="1558"/>
      <c r="D1589" s="1551"/>
      <c r="E1589" s="1551"/>
      <c r="F1589" s="1551"/>
      <c r="G1589" s="1551"/>
      <c r="H1589" s="752" t="s">
        <v>3171</v>
      </c>
      <c r="I1589" s="734">
        <v>608002</v>
      </c>
      <c r="J1589" s="734">
        <v>2015</v>
      </c>
      <c r="K1589" s="1203"/>
    </row>
    <row r="1590" spans="1:11">
      <c r="A1590" s="1562"/>
      <c r="B1590" s="1551"/>
      <c r="C1590" s="1558"/>
      <c r="D1590" s="1551"/>
      <c r="E1590" s="1551"/>
      <c r="F1590" s="1551"/>
      <c r="G1590" s="1551"/>
      <c r="H1590" s="752" t="s">
        <v>3171</v>
      </c>
      <c r="I1590" s="734">
        <v>608003</v>
      </c>
      <c r="J1590" s="734">
        <v>2015</v>
      </c>
      <c r="K1590" s="1203"/>
    </row>
    <row r="1591" spans="1:11">
      <c r="A1591" s="1562"/>
      <c r="B1591" s="1551"/>
      <c r="C1591" s="1558"/>
      <c r="D1591" s="1551"/>
      <c r="E1591" s="1551"/>
      <c r="F1591" s="1551"/>
      <c r="G1591" s="1551"/>
      <c r="H1591" s="752" t="s">
        <v>3171</v>
      </c>
      <c r="I1591" s="734">
        <v>608004</v>
      </c>
      <c r="J1591" s="734">
        <v>2015</v>
      </c>
      <c r="K1591" s="1203"/>
    </row>
    <row r="1592" spans="1:11">
      <c r="A1592" s="1562"/>
      <c r="B1592" s="1551"/>
      <c r="C1592" s="1558"/>
      <c r="D1592" s="1551"/>
      <c r="E1592" s="1551"/>
      <c r="F1592" s="1551"/>
      <c r="G1592" s="1551"/>
      <c r="H1592" s="752" t="s">
        <v>3171</v>
      </c>
      <c r="I1592" s="734">
        <v>608005</v>
      </c>
      <c r="J1592" s="734">
        <v>2015</v>
      </c>
      <c r="K1592" s="1203"/>
    </row>
    <row r="1593" spans="1:11">
      <c r="A1593" s="1562"/>
      <c r="B1593" s="1551"/>
      <c r="C1593" s="1558"/>
      <c r="D1593" s="1551"/>
      <c r="E1593" s="1551"/>
      <c r="F1593" s="1551"/>
      <c r="G1593" s="1551"/>
      <c r="H1593" s="752" t="s">
        <v>3171</v>
      </c>
      <c r="I1593" s="734">
        <v>608006</v>
      </c>
      <c r="J1593" s="734">
        <v>2015</v>
      </c>
      <c r="K1593" s="1203"/>
    </row>
    <row r="1594" spans="1:11">
      <c r="A1594" s="1562"/>
      <c r="B1594" s="1551"/>
      <c r="C1594" s="1558"/>
      <c r="D1594" s="1551"/>
      <c r="E1594" s="1551"/>
      <c r="F1594" s="1551"/>
      <c r="G1594" s="1551"/>
      <c r="H1594" s="752" t="s">
        <v>3171</v>
      </c>
      <c r="I1594" s="734">
        <v>608007</v>
      </c>
      <c r="J1594" s="734">
        <v>2015</v>
      </c>
      <c r="K1594" s="1203"/>
    </row>
    <row r="1595" spans="1:11">
      <c r="A1595" s="1562"/>
      <c r="B1595" s="1551"/>
      <c r="C1595" s="1558"/>
      <c r="D1595" s="1551"/>
      <c r="E1595" s="1551"/>
      <c r="F1595" s="1551"/>
      <c r="G1595" s="1551"/>
      <c r="H1595" s="752" t="s">
        <v>3171</v>
      </c>
      <c r="I1595" s="734">
        <v>608008</v>
      </c>
      <c r="J1595" s="734">
        <v>2015</v>
      </c>
      <c r="K1595" s="1203"/>
    </row>
    <row r="1596" spans="1:11">
      <c r="A1596" s="1562"/>
      <c r="B1596" s="1551"/>
      <c r="C1596" s="1558"/>
      <c r="D1596" s="1551"/>
      <c r="E1596" s="1551"/>
      <c r="F1596" s="1551"/>
      <c r="G1596" s="1551"/>
      <c r="H1596" s="752" t="s">
        <v>3171</v>
      </c>
      <c r="I1596" s="734">
        <v>608009</v>
      </c>
      <c r="J1596" s="734">
        <v>2015</v>
      </c>
      <c r="K1596" s="1203"/>
    </row>
    <row r="1597" spans="1:11">
      <c r="A1597" s="1562"/>
      <c r="B1597" s="1551"/>
      <c r="C1597" s="1558"/>
      <c r="D1597" s="1551"/>
      <c r="E1597" s="1551"/>
      <c r="F1597" s="1551"/>
      <c r="G1597" s="1551"/>
      <c r="H1597" s="752" t="s">
        <v>3171</v>
      </c>
      <c r="I1597" s="734">
        <v>608010</v>
      </c>
      <c r="J1597" s="734">
        <v>2015</v>
      </c>
      <c r="K1597" s="1203"/>
    </row>
    <row r="1598" spans="1:11">
      <c r="A1598" s="1562"/>
      <c r="B1598" s="1551"/>
      <c r="C1598" s="1558"/>
      <c r="D1598" s="1551"/>
      <c r="E1598" s="1551"/>
      <c r="F1598" s="1551"/>
      <c r="G1598" s="1551"/>
      <c r="H1598" s="752" t="s">
        <v>3171</v>
      </c>
      <c r="I1598" s="734">
        <v>608011</v>
      </c>
      <c r="J1598" s="734">
        <v>2015</v>
      </c>
      <c r="K1598" s="1203"/>
    </row>
    <row r="1599" spans="1:11">
      <c r="A1599" s="1562"/>
      <c r="B1599" s="1551"/>
      <c r="C1599" s="1558"/>
      <c r="D1599" s="1551"/>
      <c r="E1599" s="1551"/>
      <c r="F1599" s="1551"/>
      <c r="G1599" s="1551"/>
      <c r="H1599" s="752" t="s">
        <v>3171</v>
      </c>
      <c r="I1599" s="734">
        <v>608012</v>
      </c>
      <c r="J1599" s="734">
        <v>2015</v>
      </c>
      <c r="K1599" s="1203"/>
    </row>
    <row r="1600" spans="1:11">
      <c r="A1600" s="1562"/>
      <c r="B1600" s="1551"/>
      <c r="C1600" s="1558"/>
      <c r="D1600" s="1551"/>
      <c r="E1600" s="1551"/>
      <c r="F1600" s="1551"/>
      <c r="G1600" s="1551"/>
      <c r="H1600" s="752" t="s">
        <v>3171</v>
      </c>
      <c r="I1600" s="734">
        <v>608013</v>
      </c>
      <c r="J1600" s="734">
        <v>2015</v>
      </c>
      <c r="K1600" s="1203"/>
    </row>
    <row r="1601" spans="1:11">
      <c r="A1601" s="1562"/>
      <c r="B1601" s="1551"/>
      <c r="C1601" s="1558"/>
      <c r="D1601" s="1551"/>
      <c r="E1601" s="1551"/>
      <c r="F1601" s="1551"/>
      <c r="G1601" s="1551"/>
      <c r="H1601" s="752" t="s">
        <v>3171</v>
      </c>
      <c r="I1601" s="734">
        <v>608014</v>
      </c>
      <c r="J1601" s="734">
        <v>2015</v>
      </c>
      <c r="K1601" s="1203"/>
    </row>
    <row r="1602" spans="1:11">
      <c r="A1602" s="1562"/>
      <c r="B1602" s="1551"/>
      <c r="C1602" s="1558"/>
      <c r="D1602" s="1551"/>
      <c r="E1602" s="1551"/>
      <c r="F1602" s="1551"/>
      <c r="G1602" s="1551"/>
      <c r="H1602" s="449" t="s">
        <v>3163</v>
      </c>
      <c r="I1602" s="402">
        <v>607987</v>
      </c>
      <c r="J1602" s="402">
        <v>2015</v>
      </c>
      <c r="K1602" s="1203"/>
    </row>
    <row r="1603" spans="1:11">
      <c r="A1603" s="1562"/>
      <c r="B1603" s="1551"/>
      <c r="C1603" s="1558"/>
      <c r="D1603" s="1551"/>
      <c r="E1603" s="1551"/>
      <c r="F1603" s="1551"/>
      <c r="G1603" s="1551"/>
      <c r="H1603" s="449" t="s">
        <v>3163</v>
      </c>
      <c r="I1603" s="402">
        <v>607988</v>
      </c>
      <c r="J1603" s="402">
        <v>2015</v>
      </c>
      <c r="K1603" s="1203"/>
    </row>
    <row r="1604" spans="1:11">
      <c r="A1604" s="1562"/>
      <c r="B1604" s="1551"/>
      <c r="C1604" s="1558"/>
      <c r="D1604" s="1551"/>
      <c r="E1604" s="1551"/>
      <c r="F1604" s="1551"/>
      <c r="G1604" s="1551"/>
      <c r="H1604" s="449" t="s">
        <v>3163</v>
      </c>
      <c r="I1604" s="402">
        <v>607989</v>
      </c>
      <c r="J1604" s="402">
        <v>2015</v>
      </c>
      <c r="K1604" s="1203"/>
    </row>
    <row r="1605" spans="1:11">
      <c r="A1605" s="1562"/>
      <c r="B1605" s="1551"/>
      <c r="C1605" s="1558"/>
      <c r="D1605" s="1551"/>
      <c r="E1605" s="1551"/>
      <c r="F1605" s="1551"/>
      <c r="G1605" s="1551"/>
      <c r="H1605" s="449" t="s">
        <v>4849</v>
      </c>
      <c r="I1605" s="402"/>
      <c r="J1605" s="402">
        <v>2015</v>
      </c>
      <c r="K1605" s="1203"/>
    </row>
    <row r="1606" spans="1:11">
      <c r="A1606" s="1562"/>
      <c r="B1606" s="1551"/>
      <c r="C1606" s="1558"/>
      <c r="D1606" s="1551"/>
      <c r="E1606" s="1551"/>
      <c r="F1606" s="1551"/>
      <c r="G1606" s="1551"/>
      <c r="H1606" s="449" t="s">
        <v>4850</v>
      </c>
      <c r="I1606" s="402"/>
      <c r="J1606" s="402">
        <v>2015</v>
      </c>
      <c r="K1606" s="1203"/>
    </row>
    <row r="1607" spans="1:11" ht="41.4">
      <c r="A1607" s="1562"/>
      <c r="B1607" s="1551"/>
      <c r="C1607" s="1558"/>
      <c r="D1607" s="1551"/>
      <c r="E1607" s="1551"/>
      <c r="F1607" s="1551"/>
      <c r="G1607" s="1551"/>
      <c r="H1607" s="449" t="s">
        <v>3172</v>
      </c>
      <c r="I1607" s="402">
        <v>500679</v>
      </c>
      <c r="J1607" s="402">
        <v>2015</v>
      </c>
      <c r="K1607" s="1203"/>
    </row>
    <row r="1608" spans="1:11">
      <c r="A1608" s="1562"/>
      <c r="B1608" s="1551"/>
      <c r="C1608" s="1558"/>
      <c r="D1608" s="1551"/>
      <c r="E1608" s="1551"/>
      <c r="F1608" s="1551"/>
      <c r="G1608" s="1551"/>
      <c r="H1608" s="449" t="s">
        <v>3173</v>
      </c>
      <c r="I1608" s="402">
        <v>607976</v>
      </c>
      <c r="J1608" s="402">
        <v>2015</v>
      </c>
      <c r="K1608" s="1203"/>
    </row>
    <row r="1609" spans="1:11" ht="27.6">
      <c r="A1609" s="1562"/>
      <c r="B1609" s="1551"/>
      <c r="C1609" s="1558"/>
      <c r="D1609" s="1551"/>
      <c r="E1609" s="1551"/>
      <c r="F1609" s="1551"/>
      <c r="G1609" s="1551"/>
      <c r="H1609" s="449" t="s">
        <v>3174</v>
      </c>
      <c r="I1609" s="402">
        <v>608173</v>
      </c>
      <c r="J1609" s="402">
        <v>2015</v>
      </c>
      <c r="K1609" s="1203"/>
    </row>
    <row r="1610" spans="1:11">
      <c r="A1610" s="1562"/>
      <c r="B1610" s="1551"/>
      <c r="C1610" s="1558"/>
      <c r="D1610" s="1551"/>
      <c r="E1610" s="1551"/>
      <c r="F1610" s="1551"/>
      <c r="G1610" s="1551"/>
      <c r="H1610" s="449" t="s">
        <v>4851</v>
      </c>
      <c r="I1610" s="402">
        <v>614636</v>
      </c>
      <c r="J1610" s="402">
        <v>2022</v>
      </c>
      <c r="K1610" s="1203"/>
    </row>
    <row r="1611" spans="1:11">
      <c r="A1611" s="1562"/>
      <c r="B1611" s="1551"/>
      <c r="C1611" s="1558"/>
      <c r="D1611" s="1551"/>
      <c r="E1611" s="1551"/>
      <c r="F1611" s="1551"/>
      <c r="G1611" s="1551"/>
      <c r="H1611" s="449" t="s">
        <v>4851</v>
      </c>
      <c r="I1611" s="402">
        <v>614637</v>
      </c>
      <c r="J1611" s="402">
        <v>2022</v>
      </c>
      <c r="K1611" s="1203"/>
    </row>
    <row r="1612" spans="1:11">
      <c r="A1612" s="1562"/>
      <c r="B1612" s="1551"/>
      <c r="C1612" s="1558"/>
      <c r="D1612" s="1551"/>
      <c r="E1612" s="1551"/>
      <c r="F1612" s="1551"/>
      <c r="G1612" s="1551"/>
      <c r="H1612" s="449" t="s">
        <v>4851</v>
      </c>
      <c r="I1612" s="402">
        <v>614638</v>
      </c>
      <c r="J1612" s="402">
        <v>2022</v>
      </c>
      <c r="K1612" s="1203"/>
    </row>
    <row r="1613" spans="1:11">
      <c r="A1613" s="1562"/>
      <c r="B1613" s="1551"/>
      <c r="C1613" s="1558"/>
      <c r="D1613" s="1551"/>
      <c r="E1613" s="1551"/>
      <c r="F1613" s="1551"/>
      <c r="G1613" s="1551"/>
      <c r="H1613" s="449" t="s">
        <v>4851</v>
      </c>
      <c r="I1613" s="402">
        <v>614639</v>
      </c>
      <c r="J1613" s="402">
        <v>2022</v>
      </c>
      <c r="K1613" s="1203"/>
    </row>
    <row r="1614" spans="1:11">
      <c r="A1614" s="1562"/>
      <c r="B1614" s="1551"/>
      <c r="C1614" s="1558"/>
      <c r="D1614" s="1551"/>
      <c r="E1614" s="1551"/>
      <c r="F1614" s="1551"/>
      <c r="G1614" s="1551"/>
      <c r="H1614" s="449" t="s">
        <v>4851</v>
      </c>
      <c r="I1614" s="402">
        <v>614640</v>
      </c>
      <c r="J1614" s="402">
        <v>2022</v>
      </c>
      <c r="K1614" s="1203"/>
    </row>
    <row r="1615" spans="1:11">
      <c r="A1615" s="1562"/>
      <c r="B1615" s="1551"/>
      <c r="C1615" s="1558"/>
      <c r="D1615" s="1551"/>
      <c r="E1615" s="1551"/>
      <c r="F1615" s="1551"/>
      <c r="G1615" s="1551"/>
      <c r="H1615" s="449" t="s">
        <v>4851</v>
      </c>
      <c r="I1615" s="402">
        <v>614641</v>
      </c>
      <c r="J1615" s="402">
        <v>2022</v>
      </c>
      <c r="K1615" s="1203"/>
    </row>
    <row r="1616" spans="1:11">
      <c r="A1616" s="1562"/>
      <c r="B1616" s="1551"/>
      <c r="C1616" s="1558"/>
      <c r="D1616" s="1551"/>
      <c r="E1616" s="1551"/>
      <c r="F1616" s="1551"/>
      <c r="G1616" s="1551"/>
      <c r="H1616" s="449" t="s">
        <v>4851</v>
      </c>
      <c r="I1616" s="402">
        <v>614642</v>
      </c>
      <c r="J1616" s="402">
        <v>2022</v>
      </c>
      <c r="K1616" s="1203"/>
    </row>
    <row r="1617" spans="1:11">
      <c r="A1617" s="1562"/>
      <c r="B1617" s="1551"/>
      <c r="C1617" s="1558"/>
      <c r="D1617" s="1551"/>
      <c r="E1617" s="1551"/>
      <c r="F1617" s="1551"/>
      <c r="G1617" s="1551"/>
      <c r="H1617" s="449" t="s">
        <v>4851</v>
      </c>
      <c r="I1617" s="402">
        <v>614643</v>
      </c>
      <c r="J1617" s="402">
        <v>2022</v>
      </c>
      <c r="K1617" s="1203"/>
    </row>
    <row r="1618" spans="1:11" ht="14.4" thickBot="1">
      <c r="A1618" s="1562"/>
      <c r="B1618" s="1551"/>
      <c r="C1618" s="1558"/>
      <c r="D1618" s="1551"/>
      <c r="E1618" s="1551"/>
      <c r="F1618" s="1551"/>
      <c r="G1618" s="1551"/>
      <c r="H1618" s="753" t="s">
        <v>4851</v>
      </c>
      <c r="I1618" s="754">
        <v>614644</v>
      </c>
      <c r="J1618" s="754">
        <v>2022</v>
      </c>
      <c r="K1618" s="1203"/>
    </row>
    <row r="1619" spans="1:11">
      <c r="A1619" s="1562"/>
      <c r="B1619" s="1551"/>
      <c r="C1619" s="1558"/>
      <c r="D1619" s="1551"/>
      <c r="E1619" s="1551"/>
      <c r="F1619" s="1551"/>
      <c r="G1619" s="1551"/>
      <c r="H1619" s="747" t="s">
        <v>3164</v>
      </c>
      <c r="I1619" s="734">
        <v>608321</v>
      </c>
      <c r="J1619" s="734">
        <v>2015</v>
      </c>
      <c r="K1619" s="1203"/>
    </row>
    <row r="1620" spans="1:11">
      <c r="A1620" s="1562"/>
      <c r="B1620" s="1551"/>
      <c r="C1620" s="1558"/>
      <c r="D1620" s="1551"/>
      <c r="E1620" s="1551"/>
      <c r="F1620" s="1551"/>
      <c r="G1620" s="1551"/>
      <c r="H1620" s="747" t="s">
        <v>3164</v>
      </c>
      <c r="I1620" s="734">
        <v>608322</v>
      </c>
      <c r="J1620" s="734">
        <v>2015</v>
      </c>
      <c r="K1620" s="1203"/>
    </row>
    <row r="1621" spans="1:11">
      <c r="A1621" s="1562"/>
      <c r="B1621" s="1551"/>
      <c r="C1621" s="1558"/>
      <c r="D1621" s="1551"/>
      <c r="E1621" s="1551"/>
      <c r="F1621" s="1551"/>
      <c r="G1621" s="1551"/>
      <c r="H1621" s="747" t="s">
        <v>3164</v>
      </c>
      <c r="I1621" s="734">
        <v>608323</v>
      </c>
      <c r="J1621" s="734">
        <v>2015</v>
      </c>
      <c r="K1621" s="1203"/>
    </row>
    <row r="1622" spans="1:11">
      <c r="A1622" s="1562"/>
      <c r="B1622" s="1551"/>
      <c r="C1622" s="1558"/>
      <c r="D1622" s="1551"/>
      <c r="E1622" s="1551"/>
      <c r="F1622" s="1551"/>
      <c r="G1622" s="1551"/>
      <c r="H1622" s="747" t="s">
        <v>3164</v>
      </c>
      <c r="I1622" s="734">
        <v>608324</v>
      </c>
      <c r="J1622" s="734">
        <v>2015</v>
      </c>
      <c r="K1622" s="1203"/>
    </row>
    <row r="1623" spans="1:11">
      <c r="A1623" s="1562"/>
      <c r="B1623" s="1551"/>
      <c r="C1623" s="1558"/>
      <c r="D1623" s="1551"/>
      <c r="E1623" s="1551"/>
      <c r="F1623" s="1551"/>
      <c r="G1623" s="1551"/>
      <c r="H1623" s="747" t="s">
        <v>3164</v>
      </c>
      <c r="I1623" s="734">
        <v>608325</v>
      </c>
      <c r="J1623" s="734">
        <v>2015</v>
      </c>
      <c r="K1623" s="1203"/>
    </row>
    <row r="1624" spans="1:11">
      <c r="A1624" s="1562"/>
      <c r="B1624" s="1551"/>
      <c r="C1624" s="1558"/>
      <c r="D1624" s="1551"/>
      <c r="E1624" s="1551"/>
      <c r="F1624" s="1551"/>
      <c r="G1624" s="1551"/>
      <c r="H1624" s="747" t="s">
        <v>3164</v>
      </c>
      <c r="I1624" s="734">
        <v>608326</v>
      </c>
      <c r="J1624" s="734">
        <v>2015</v>
      </c>
      <c r="K1624" s="1203"/>
    </row>
    <row r="1625" spans="1:11">
      <c r="A1625" s="1562"/>
      <c r="B1625" s="1551"/>
      <c r="C1625" s="1558"/>
      <c r="D1625" s="1551"/>
      <c r="E1625" s="1551"/>
      <c r="F1625" s="1551"/>
      <c r="G1625" s="1551"/>
      <c r="H1625" s="747" t="s">
        <v>3164</v>
      </c>
      <c r="I1625" s="734">
        <v>608327</v>
      </c>
      <c r="J1625" s="734">
        <v>2015</v>
      </c>
      <c r="K1625" s="1203"/>
    </row>
    <row r="1626" spans="1:11">
      <c r="A1626" s="1562"/>
      <c r="B1626" s="1551"/>
      <c r="C1626" s="1558"/>
      <c r="D1626" s="1551"/>
      <c r="E1626" s="1551"/>
      <c r="F1626" s="1551"/>
      <c r="G1626" s="1551"/>
      <c r="H1626" s="747" t="s">
        <v>3164</v>
      </c>
      <c r="I1626" s="734">
        <v>608328</v>
      </c>
      <c r="J1626" s="734">
        <v>2015</v>
      </c>
      <c r="K1626" s="1203"/>
    </row>
    <row r="1627" spans="1:11">
      <c r="A1627" s="1562"/>
      <c r="B1627" s="1551"/>
      <c r="C1627" s="1558"/>
      <c r="D1627" s="1551"/>
      <c r="E1627" s="1551"/>
      <c r="F1627" s="1551"/>
      <c r="G1627" s="1551"/>
      <c r="H1627" s="738" t="s">
        <v>1577</v>
      </c>
      <c r="I1627" s="402">
        <v>608350</v>
      </c>
      <c r="J1627" s="402">
        <v>2015</v>
      </c>
      <c r="K1627" s="1203"/>
    </row>
    <row r="1628" spans="1:11">
      <c r="A1628" s="1562"/>
      <c r="B1628" s="1551"/>
      <c r="C1628" s="1558"/>
      <c r="D1628" s="1551"/>
      <c r="E1628" s="1551"/>
      <c r="F1628" s="1551"/>
      <c r="G1628" s="1551"/>
      <c r="H1628" s="738" t="s">
        <v>1574</v>
      </c>
      <c r="I1628" s="402">
        <v>608913</v>
      </c>
      <c r="J1628" s="402">
        <v>2015</v>
      </c>
      <c r="K1628" s="1203"/>
    </row>
    <row r="1629" spans="1:11">
      <c r="A1629" s="1562"/>
      <c r="B1629" s="1551"/>
      <c r="C1629" s="1558"/>
      <c r="D1629" s="1551"/>
      <c r="E1629" s="1551"/>
      <c r="F1629" s="1551"/>
      <c r="G1629" s="1551"/>
      <c r="H1629" s="738" t="s">
        <v>1574</v>
      </c>
      <c r="I1629" s="402">
        <v>608914</v>
      </c>
      <c r="J1629" s="402">
        <v>2015</v>
      </c>
      <c r="K1629" s="1203"/>
    </row>
    <row r="1630" spans="1:11">
      <c r="A1630" s="1562"/>
      <c r="B1630" s="1551"/>
      <c r="C1630" s="1558"/>
      <c r="D1630" s="1551"/>
      <c r="E1630" s="1551"/>
      <c r="F1630" s="1551"/>
      <c r="G1630" s="1551"/>
      <c r="H1630" s="738" t="s">
        <v>1574</v>
      </c>
      <c r="I1630" s="402">
        <v>608915</v>
      </c>
      <c r="J1630" s="402">
        <v>2015</v>
      </c>
      <c r="K1630" s="1203"/>
    </row>
    <row r="1631" spans="1:11">
      <c r="A1631" s="1562"/>
      <c r="B1631" s="1551"/>
      <c r="C1631" s="1558"/>
      <c r="D1631" s="1551"/>
      <c r="E1631" s="1551"/>
      <c r="F1631" s="1551"/>
      <c r="G1631" s="1551"/>
      <c r="H1631" s="738" t="s">
        <v>1574</v>
      </c>
      <c r="I1631" s="402">
        <v>608916</v>
      </c>
      <c r="J1631" s="402">
        <v>2015</v>
      </c>
      <c r="K1631" s="1203"/>
    </row>
    <row r="1632" spans="1:11">
      <c r="A1632" s="1562"/>
      <c r="B1632" s="1551"/>
      <c r="C1632" s="1558"/>
      <c r="D1632" s="1551"/>
      <c r="E1632" s="1551"/>
      <c r="F1632" s="1551"/>
      <c r="G1632" s="1551"/>
      <c r="H1632" s="738" t="s">
        <v>1574</v>
      </c>
      <c r="I1632" s="402">
        <v>608917</v>
      </c>
      <c r="J1632" s="402">
        <v>2015</v>
      </c>
      <c r="K1632" s="1203"/>
    </row>
    <row r="1633" spans="1:11">
      <c r="A1633" s="1562"/>
      <c r="B1633" s="1551"/>
      <c r="C1633" s="1558"/>
      <c r="D1633" s="1551"/>
      <c r="E1633" s="1551"/>
      <c r="F1633" s="1551"/>
      <c r="G1633" s="1551"/>
      <c r="H1633" s="738" t="s">
        <v>1574</v>
      </c>
      <c r="I1633" s="402">
        <v>608918</v>
      </c>
      <c r="J1633" s="402">
        <v>2015</v>
      </c>
      <c r="K1633" s="1203"/>
    </row>
    <row r="1634" spans="1:11">
      <c r="A1634" s="1562"/>
      <c r="B1634" s="1551"/>
      <c r="C1634" s="1558"/>
      <c r="D1634" s="1551"/>
      <c r="E1634" s="1551"/>
      <c r="F1634" s="1551"/>
      <c r="G1634" s="1551"/>
      <c r="H1634" s="738" t="s">
        <v>1574</v>
      </c>
      <c r="I1634" s="402">
        <v>608919</v>
      </c>
      <c r="J1634" s="402">
        <v>2015</v>
      </c>
      <c r="K1634" s="1203"/>
    </row>
    <row r="1635" spans="1:11">
      <c r="A1635" s="1562"/>
      <c r="B1635" s="1551"/>
      <c r="C1635" s="1558"/>
      <c r="D1635" s="1551"/>
      <c r="E1635" s="1551"/>
      <c r="F1635" s="1551"/>
      <c r="G1635" s="1551"/>
      <c r="H1635" s="738" t="s">
        <v>1574</v>
      </c>
      <c r="I1635" s="402">
        <v>608920</v>
      </c>
      <c r="J1635" s="402">
        <v>2015</v>
      </c>
      <c r="K1635" s="1203"/>
    </row>
    <row r="1636" spans="1:11">
      <c r="A1636" s="1562"/>
      <c r="B1636" s="1551"/>
      <c r="C1636" s="1558"/>
      <c r="D1636" s="1551"/>
      <c r="E1636" s="1551"/>
      <c r="F1636" s="1551"/>
      <c r="G1636" s="1551"/>
      <c r="H1636" s="738" t="s">
        <v>1563</v>
      </c>
      <c r="I1636" s="402">
        <v>608628</v>
      </c>
      <c r="J1636" s="402">
        <v>2015</v>
      </c>
      <c r="K1636" s="1203"/>
    </row>
    <row r="1637" spans="1:11">
      <c r="A1637" s="1562"/>
      <c r="B1637" s="1551"/>
      <c r="C1637" s="1558"/>
      <c r="D1637" s="1551"/>
      <c r="E1637" s="1551"/>
      <c r="F1637" s="1551"/>
      <c r="G1637" s="1551"/>
      <c r="H1637" s="738" t="s">
        <v>1564</v>
      </c>
      <c r="I1637" s="402">
        <v>608426</v>
      </c>
      <c r="J1637" s="402">
        <v>2015</v>
      </c>
      <c r="K1637" s="1203"/>
    </row>
    <row r="1638" spans="1:11">
      <c r="A1638" s="1562"/>
      <c r="B1638" s="1551"/>
      <c r="C1638" s="1558"/>
      <c r="D1638" s="1551"/>
      <c r="E1638" s="1551"/>
      <c r="F1638" s="1551"/>
      <c r="G1638" s="1551"/>
      <c r="H1638" s="738" t="s">
        <v>1564</v>
      </c>
      <c r="I1638" s="402">
        <v>608427</v>
      </c>
      <c r="J1638" s="402">
        <v>2015</v>
      </c>
      <c r="K1638" s="1203"/>
    </row>
    <row r="1639" spans="1:11">
      <c r="A1639" s="1562"/>
      <c r="B1639" s="1551"/>
      <c r="C1639" s="1558"/>
      <c r="D1639" s="1551"/>
      <c r="E1639" s="1551"/>
      <c r="F1639" s="1551"/>
      <c r="G1639" s="1551"/>
      <c r="H1639" s="738" t="s">
        <v>1565</v>
      </c>
      <c r="I1639" s="402">
        <v>608476</v>
      </c>
      <c r="J1639" s="402">
        <v>2015</v>
      </c>
      <c r="K1639" s="1203"/>
    </row>
    <row r="1640" spans="1:11">
      <c r="A1640" s="1562"/>
      <c r="B1640" s="1551"/>
      <c r="C1640" s="1558"/>
      <c r="D1640" s="1551"/>
      <c r="E1640" s="1551"/>
      <c r="F1640" s="1551"/>
      <c r="G1640" s="1551"/>
      <c r="H1640" s="738" t="s">
        <v>3096</v>
      </c>
      <c r="I1640" s="402">
        <v>608601</v>
      </c>
      <c r="J1640" s="402">
        <v>2015</v>
      </c>
      <c r="K1640" s="1203"/>
    </row>
    <row r="1641" spans="1:11">
      <c r="A1641" s="1562"/>
      <c r="B1641" s="1551"/>
      <c r="C1641" s="1558"/>
      <c r="D1641" s="1551"/>
      <c r="E1641" s="1551"/>
      <c r="F1641" s="1551"/>
      <c r="G1641" s="1551"/>
      <c r="H1641" s="738" t="s">
        <v>3097</v>
      </c>
      <c r="I1641" s="402">
        <v>608524</v>
      </c>
      <c r="J1641" s="402">
        <v>2015</v>
      </c>
      <c r="K1641" s="1203"/>
    </row>
    <row r="1642" spans="1:11">
      <c r="A1642" s="1562"/>
      <c r="B1642" s="1551"/>
      <c r="C1642" s="1558"/>
      <c r="D1642" s="1551"/>
      <c r="E1642" s="1551"/>
      <c r="F1642" s="1551"/>
      <c r="G1642" s="1551"/>
      <c r="H1642" s="738" t="s">
        <v>1567</v>
      </c>
      <c r="I1642" s="402">
        <v>608039</v>
      </c>
      <c r="J1642" s="402">
        <v>2015</v>
      </c>
      <c r="K1642" s="1203"/>
    </row>
    <row r="1643" spans="1:11">
      <c r="A1643" s="1562"/>
      <c r="B1643" s="1551"/>
      <c r="C1643" s="1558"/>
      <c r="D1643" s="1551"/>
      <c r="E1643" s="1551"/>
      <c r="F1643" s="1551"/>
      <c r="G1643" s="1551"/>
      <c r="H1643" s="738" t="s">
        <v>1575</v>
      </c>
      <c r="I1643" s="402">
        <v>608371</v>
      </c>
      <c r="J1643" s="402">
        <v>2015</v>
      </c>
      <c r="K1643" s="1203"/>
    </row>
    <row r="1644" spans="1:11">
      <c r="A1644" s="1562"/>
      <c r="B1644" s="1551"/>
      <c r="C1644" s="1558"/>
      <c r="D1644" s="1551"/>
      <c r="E1644" s="1551"/>
      <c r="F1644" s="1551"/>
      <c r="G1644" s="1551"/>
      <c r="H1644" s="738" t="s">
        <v>1575</v>
      </c>
      <c r="I1644" s="402">
        <v>608372</v>
      </c>
      <c r="J1644" s="402">
        <v>2015</v>
      </c>
      <c r="K1644" s="1203"/>
    </row>
    <row r="1645" spans="1:11">
      <c r="A1645" s="1562"/>
      <c r="B1645" s="1551"/>
      <c r="C1645" s="1558"/>
      <c r="D1645" s="1551"/>
      <c r="E1645" s="1551"/>
      <c r="F1645" s="1551"/>
      <c r="G1645" s="1551"/>
      <c r="H1645" s="738" t="s">
        <v>1569</v>
      </c>
      <c r="I1645" s="402"/>
      <c r="J1645" s="402">
        <v>2015</v>
      </c>
      <c r="K1645" s="1203"/>
    </row>
    <row r="1646" spans="1:11" ht="27.6">
      <c r="A1646" s="1562"/>
      <c r="B1646" s="1551"/>
      <c r="C1646" s="1558"/>
      <c r="D1646" s="1551"/>
      <c r="E1646" s="1551"/>
      <c r="F1646" s="1551"/>
      <c r="G1646" s="1551"/>
      <c r="H1646" s="738" t="s">
        <v>3099</v>
      </c>
      <c r="I1646" s="402"/>
      <c r="J1646" s="402">
        <v>2015</v>
      </c>
      <c r="K1646" s="1203"/>
    </row>
    <row r="1647" spans="1:11">
      <c r="A1647" s="1562"/>
      <c r="B1647" s="1551"/>
      <c r="C1647" s="1558"/>
      <c r="D1647" s="1551"/>
      <c r="E1647" s="1551"/>
      <c r="F1647" s="1551"/>
      <c r="G1647" s="1551"/>
      <c r="H1647" s="738" t="s">
        <v>3100</v>
      </c>
      <c r="I1647" s="402"/>
      <c r="J1647" s="402">
        <v>2015</v>
      </c>
      <c r="K1647" s="1203"/>
    </row>
    <row r="1648" spans="1:11">
      <c r="A1648" s="1562"/>
      <c r="B1648" s="1551"/>
      <c r="C1648" s="1558"/>
      <c r="D1648" s="1551"/>
      <c r="E1648" s="1551"/>
      <c r="F1648" s="1551"/>
      <c r="G1648" s="1551"/>
      <c r="H1648" s="738" t="s">
        <v>3101</v>
      </c>
      <c r="I1648" s="402"/>
      <c r="J1648" s="402">
        <v>2015</v>
      </c>
      <c r="K1648" s="1203"/>
    </row>
    <row r="1649" spans="1:11">
      <c r="A1649" s="1562"/>
      <c r="B1649" s="1551"/>
      <c r="C1649" s="1558"/>
      <c r="D1649" s="1551"/>
      <c r="E1649" s="1551"/>
      <c r="F1649" s="1551"/>
      <c r="G1649" s="1551"/>
      <c r="H1649" s="741" t="s">
        <v>3447</v>
      </c>
      <c r="I1649" s="742">
        <v>610525</v>
      </c>
      <c r="J1649" s="742">
        <v>2017</v>
      </c>
      <c r="K1649" s="1203"/>
    </row>
    <row r="1650" spans="1:11" ht="14.4" thickBot="1">
      <c r="A1650" s="1562"/>
      <c r="B1650" s="1552"/>
      <c r="C1650" s="1563"/>
      <c r="D1650" s="1552"/>
      <c r="E1650" s="1552"/>
      <c r="F1650" s="1552"/>
      <c r="G1650" s="1552"/>
      <c r="H1650" s="744" t="s">
        <v>3102</v>
      </c>
      <c r="I1650" s="737"/>
      <c r="J1650" s="737">
        <v>2015</v>
      </c>
      <c r="K1650" s="1203"/>
    </row>
    <row r="1651" spans="1:11">
      <c r="A1651" s="1542" t="s">
        <v>4776</v>
      </c>
      <c r="B1651" s="1544">
        <v>10</v>
      </c>
      <c r="C1651" s="1546" t="s">
        <v>4852</v>
      </c>
      <c r="D1651" s="1544" t="s">
        <v>4853</v>
      </c>
      <c r="E1651" s="1544">
        <v>15</v>
      </c>
      <c r="F1651" s="1544">
        <v>4.0599999999999996</v>
      </c>
      <c r="G1651" s="1544">
        <v>4</v>
      </c>
      <c r="H1651" s="755" t="s">
        <v>3094</v>
      </c>
      <c r="I1651" s="756">
        <v>608271</v>
      </c>
      <c r="J1651" s="756">
        <v>2015</v>
      </c>
      <c r="K1651" s="1203" t="s">
        <v>4854</v>
      </c>
    </row>
    <row r="1652" spans="1:11">
      <c r="A1652" s="1543"/>
      <c r="B1652" s="1545"/>
      <c r="C1652" s="1547"/>
      <c r="D1652" s="1545"/>
      <c r="E1652" s="1545"/>
      <c r="F1652" s="1545"/>
      <c r="G1652" s="1545"/>
      <c r="H1652" s="738" t="s">
        <v>3094</v>
      </c>
      <c r="I1652" s="402">
        <v>608272</v>
      </c>
      <c r="J1652" s="402">
        <v>2015</v>
      </c>
      <c r="K1652" s="1203"/>
    </row>
    <row r="1653" spans="1:11">
      <c r="A1653" s="1543"/>
      <c r="B1653" s="1545"/>
      <c r="C1653" s="1547"/>
      <c r="D1653" s="1545"/>
      <c r="E1653" s="1545"/>
      <c r="F1653" s="1545"/>
      <c r="G1653" s="1545"/>
      <c r="H1653" s="738" t="s">
        <v>3094</v>
      </c>
      <c r="I1653" s="402">
        <v>608273</v>
      </c>
      <c r="J1653" s="402">
        <v>2015</v>
      </c>
      <c r="K1653" s="1203"/>
    </row>
    <row r="1654" spans="1:11">
      <c r="A1654" s="1543"/>
      <c r="B1654" s="1545"/>
      <c r="C1654" s="1547"/>
      <c r="D1654" s="1545"/>
      <c r="E1654" s="1545"/>
      <c r="F1654" s="1545"/>
      <c r="G1654" s="1545"/>
      <c r="H1654" s="738" t="s">
        <v>3094</v>
      </c>
      <c r="I1654" s="402">
        <v>608274</v>
      </c>
      <c r="J1654" s="402">
        <v>2015</v>
      </c>
      <c r="K1654" s="1203"/>
    </row>
    <row r="1655" spans="1:11">
      <c r="A1655" s="1543"/>
      <c r="B1655" s="1545"/>
      <c r="C1655" s="1547"/>
      <c r="D1655" s="1545"/>
      <c r="E1655" s="1545"/>
      <c r="F1655" s="1545"/>
      <c r="G1655" s="1545"/>
      <c r="H1655" s="747" t="s">
        <v>3095</v>
      </c>
      <c r="I1655" s="734">
        <v>608225</v>
      </c>
      <c r="J1655" s="734">
        <v>2015</v>
      </c>
      <c r="K1655" s="1203"/>
    </row>
    <row r="1656" spans="1:11">
      <c r="A1656" s="1543"/>
      <c r="B1656" s="1545"/>
      <c r="C1656" s="1547"/>
      <c r="D1656" s="1545"/>
      <c r="E1656" s="1545"/>
      <c r="F1656" s="1545"/>
      <c r="G1656" s="1545"/>
      <c r="H1656" s="747" t="s">
        <v>3095</v>
      </c>
      <c r="I1656" s="734">
        <v>608226</v>
      </c>
      <c r="J1656" s="734">
        <v>2015</v>
      </c>
      <c r="K1656" s="1203"/>
    </row>
    <row r="1657" spans="1:11">
      <c r="A1657" s="1543"/>
      <c r="B1657" s="1545"/>
      <c r="C1657" s="1547"/>
      <c r="D1657" s="1545"/>
      <c r="E1657" s="1545"/>
      <c r="F1657" s="1545"/>
      <c r="G1657" s="1545"/>
      <c r="H1657" s="747" t="s">
        <v>3095</v>
      </c>
      <c r="I1657" s="734">
        <v>608227</v>
      </c>
      <c r="J1657" s="734">
        <v>2015</v>
      </c>
      <c r="K1657" s="1203"/>
    </row>
    <row r="1658" spans="1:11">
      <c r="A1658" s="1543"/>
      <c r="B1658" s="1545"/>
      <c r="C1658" s="1547"/>
      <c r="D1658" s="1545"/>
      <c r="E1658" s="1545"/>
      <c r="F1658" s="1545"/>
      <c r="G1658" s="1545"/>
      <c r="H1658" s="747" t="s">
        <v>3095</v>
      </c>
      <c r="I1658" s="734">
        <v>608228</v>
      </c>
      <c r="J1658" s="734">
        <v>2015</v>
      </c>
      <c r="K1658" s="1203"/>
    </row>
    <row r="1659" spans="1:11">
      <c r="A1659" s="1543"/>
      <c r="B1659" s="1545"/>
      <c r="C1659" s="1547"/>
      <c r="D1659" s="1545"/>
      <c r="E1659" s="1545"/>
      <c r="F1659" s="1545"/>
      <c r="G1659" s="1545"/>
      <c r="H1659" s="738" t="s">
        <v>1577</v>
      </c>
      <c r="I1659" s="402">
        <v>608351</v>
      </c>
      <c r="J1659" s="402">
        <v>2015</v>
      </c>
      <c r="K1659" s="1203"/>
    </row>
    <row r="1660" spans="1:11">
      <c r="A1660" s="1543"/>
      <c r="B1660" s="1545"/>
      <c r="C1660" s="1547"/>
      <c r="D1660" s="1545"/>
      <c r="E1660" s="1545"/>
      <c r="F1660" s="1545"/>
      <c r="G1660" s="1545"/>
      <c r="H1660" s="738" t="s">
        <v>1574</v>
      </c>
      <c r="I1660" s="402">
        <v>608929</v>
      </c>
      <c r="J1660" s="402">
        <v>2015</v>
      </c>
      <c r="K1660" s="1203"/>
    </row>
    <row r="1661" spans="1:11">
      <c r="A1661" s="1543"/>
      <c r="B1661" s="1545"/>
      <c r="C1661" s="1547"/>
      <c r="D1661" s="1545"/>
      <c r="E1661" s="1545"/>
      <c r="F1661" s="1545"/>
      <c r="G1661" s="1545"/>
      <c r="H1661" s="738" t="s">
        <v>1574</v>
      </c>
      <c r="I1661" s="402">
        <v>608930</v>
      </c>
      <c r="J1661" s="402">
        <v>2015</v>
      </c>
      <c r="K1661" s="1203"/>
    </row>
    <row r="1662" spans="1:11">
      <c r="A1662" s="1543"/>
      <c r="B1662" s="1545"/>
      <c r="C1662" s="1547"/>
      <c r="D1662" s="1545"/>
      <c r="E1662" s="1545"/>
      <c r="F1662" s="1545"/>
      <c r="G1662" s="1545"/>
      <c r="H1662" s="738" t="s">
        <v>1574</v>
      </c>
      <c r="I1662" s="402">
        <v>608931</v>
      </c>
      <c r="J1662" s="402">
        <v>2015</v>
      </c>
      <c r="K1662" s="1203"/>
    </row>
    <row r="1663" spans="1:11">
      <c r="A1663" s="1543"/>
      <c r="B1663" s="1545"/>
      <c r="C1663" s="1547"/>
      <c r="D1663" s="1545"/>
      <c r="E1663" s="1545"/>
      <c r="F1663" s="1545"/>
      <c r="G1663" s="1545"/>
      <c r="H1663" s="738" t="s">
        <v>1574</v>
      </c>
      <c r="I1663" s="402">
        <v>608932</v>
      </c>
      <c r="J1663" s="402">
        <v>2015</v>
      </c>
      <c r="K1663" s="1203"/>
    </row>
    <row r="1664" spans="1:11">
      <c r="A1664" s="1543"/>
      <c r="B1664" s="1545"/>
      <c r="C1664" s="1547"/>
      <c r="D1664" s="1545"/>
      <c r="E1664" s="1545"/>
      <c r="F1664" s="1545"/>
      <c r="G1664" s="1545"/>
      <c r="H1664" s="738" t="s">
        <v>1574</v>
      </c>
      <c r="I1664" s="402">
        <v>608933</v>
      </c>
      <c r="J1664" s="402">
        <v>2015</v>
      </c>
      <c r="K1664" s="1203"/>
    </row>
    <row r="1665" spans="1:11">
      <c r="A1665" s="1543"/>
      <c r="B1665" s="1545"/>
      <c r="C1665" s="1547"/>
      <c r="D1665" s="1545"/>
      <c r="E1665" s="1545"/>
      <c r="F1665" s="1545"/>
      <c r="G1665" s="1545"/>
      <c r="H1665" s="738" t="s">
        <v>1574</v>
      </c>
      <c r="I1665" s="402">
        <v>608934</v>
      </c>
      <c r="J1665" s="402">
        <v>2015</v>
      </c>
      <c r="K1665" s="1203"/>
    </row>
    <row r="1666" spans="1:11">
      <c r="A1666" s="1543"/>
      <c r="B1666" s="1545"/>
      <c r="C1666" s="1547"/>
      <c r="D1666" s="1545"/>
      <c r="E1666" s="1545"/>
      <c r="F1666" s="1545"/>
      <c r="G1666" s="1545"/>
      <c r="H1666" s="738" t="s">
        <v>1574</v>
      </c>
      <c r="I1666" s="402">
        <v>608935</v>
      </c>
      <c r="J1666" s="402">
        <v>2015</v>
      </c>
      <c r="K1666" s="1203"/>
    </row>
    <row r="1667" spans="1:11">
      <c r="A1667" s="1543"/>
      <c r="B1667" s="1545"/>
      <c r="C1667" s="1547"/>
      <c r="D1667" s="1545"/>
      <c r="E1667" s="1545"/>
      <c r="F1667" s="1545"/>
      <c r="G1667" s="1545"/>
      <c r="H1667" s="738" t="s">
        <v>1574</v>
      </c>
      <c r="I1667" s="402">
        <v>608936</v>
      </c>
      <c r="J1667" s="402">
        <v>2015</v>
      </c>
      <c r="K1667" s="1203"/>
    </row>
    <row r="1668" spans="1:11">
      <c r="A1668" s="1543"/>
      <c r="B1668" s="1545"/>
      <c r="C1668" s="1547"/>
      <c r="D1668" s="1545"/>
      <c r="E1668" s="1545"/>
      <c r="F1668" s="1545"/>
      <c r="G1668" s="1545"/>
      <c r="H1668" s="738" t="s">
        <v>1574</v>
      </c>
      <c r="I1668" s="402">
        <v>608937</v>
      </c>
      <c r="J1668" s="402">
        <v>2015</v>
      </c>
      <c r="K1668" s="1203"/>
    </row>
    <row r="1669" spans="1:11">
      <c r="A1669" s="1543"/>
      <c r="B1669" s="1545"/>
      <c r="C1669" s="1547"/>
      <c r="D1669" s="1545"/>
      <c r="E1669" s="1545"/>
      <c r="F1669" s="1545"/>
      <c r="G1669" s="1545"/>
      <c r="H1669" s="738" t="s">
        <v>1574</v>
      </c>
      <c r="I1669" s="402">
        <v>608938</v>
      </c>
      <c r="J1669" s="402">
        <v>2015</v>
      </c>
      <c r="K1669" s="1203"/>
    </row>
    <row r="1670" spans="1:11">
      <c r="A1670" s="1543"/>
      <c r="B1670" s="1545"/>
      <c r="C1670" s="1547"/>
      <c r="D1670" s="1545"/>
      <c r="E1670" s="1545"/>
      <c r="F1670" s="1545"/>
      <c r="G1670" s="1545"/>
      <c r="H1670" s="738" t="s">
        <v>1574</v>
      </c>
      <c r="I1670" s="402">
        <v>608939</v>
      </c>
      <c r="J1670" s="402">
        <v>2015</v>
      </c>
      <c r="K1670" s="1203"/>
    </row>
    <row r="1671" spans="1:11">
      <c r="A1671" s="1543"/>
      <c r="B1671" s="1545"/>
      <c r="C1671" s="1547"/>
      <c r="D1671" s="1545"/>
      <c r="E1671" s="1545"/>
      <c r="F1671" s="1545"/>
      <c r="G1671" s="1545"/>
      <c r="H1671" s="738" t="s">
        <v>1574</v>
      </c>
      <c r="I1671" s="402">
        <v>608940</v>
      </c>
      <c r="J1671" s="402">
        <v>2015</v>
      </c>
      <c r="K1671" s="1203"/>
    </row>
    <row r="1672" spans="1:11">
      <c r="A1672" s="1543"/>
      <c r="B1672" s="1545"/>
      <c r="C1672" s="1547"/>
      <c r="D1672" s="1545"/>
      <c r="E1672" s="1545"/>
      <c r="F1672" s="1545"/>
      <c r="G1672" s="1545"/>
      <c r="H1672" s="738" t="s">
        <v>1574</v>
      </c>
      <c r="I1672" s="402">
        <v>608941</v>
      </c>
      <c r="J1672" s="402">
        <v>2015</v>
      </c>
      <c r="K1672" s="1203"/>
    </row>
    <row r="1673" spans="1:11">
      <c r="A1673" s="1543"/>
      <c r="B1673" s="1545"/>
      <c r="C1673" s="1547"/>
      <c r="D1673" s="1545"/>
      <c r="E1673" s="1545"/>
      <c r="F1673" s="1545"/>
      <c r="G1673" s="1545"/>
      <c r="H1673" s="738" t="s">
        <v>1574</v>
      </c>
      <c r="I1673" s="402">
        <v>608942</v>
      </c>
      <c r="J1673" s="402">
        <v>2015</v>
      </c>
      <c r="K1673" s="1203"/>
    </row>
    <row r="1674" spans="1:11">
      <c r="A1674" s="1543"/>
      <c r="B1674" s="1545"/>
      <c r="C1674" s="1547"/>
      <c r="D1674" s="1545"/>
      <c r="E1674" s="1545"/>
      <c r="F1674" s="1545"/>
      <c r="G1674" s="1545"/>
      <c r="H1674" s="738" t="s">
        <v>1574</v>
      </c>
      <c r="I1674" s="402">
        <v>608943</v>
      </c>
      <c r="J1674" s="402">
        <v>2015</v>
      </c>
      <c r="K1674" s="1203"/>
    </row>
    <row r="1675" spans="1:11">
      <c r="A1675" s="1543"/>
      <c r="B1675" s="1545"/>
      <c r="C1675" s="1547"/>
      <c r="D1675" s="1545"/>
      <c r="E1675" s="1545"/>
      <c r="F1675" s="1545"/>
      <c r="G1675" s="1545"/>
      <c r="H1675" s="738" t="s">
        <v>1574</v>
      </c>
      <c r="I1675" s="402">
        <v>608944</v>
      </c>
      <c r="J1675" s="402">
        <v>2015</v>
      </c>
      <c r="K1675" s="1203"/>
    </row>
    <row r="1676" spans="1:11">
      <c r="A1676" s="1543"/>
      <c r="B1676" s="1545"/>
      <c r="C1676" s="1547"/>
      <c r="D1676" s="1545"/>
      <c r="E1676" s="1545"/>
      <c r="F1676" s="1545"/>
      <c r="G1676" s="1545"/>
      <c r="H1676" s="738" t="s">
        <v>1563</v>
      </c>
      <c r="I1676" s="402">
        <v>608629</v>
      </c>
      <c r="J1676" s="402">
        <v>2015</v>
      </c>
      <c r="K1676" s="1203"/>
    </row>
    <row r="1677" spans="1:11">
      <c r="A1677" s="1543"/>
      <c r="B1677" s="1545"/>
      <c r="C1677" s="1547"/>
      <c r="D1677" s="1545"/>
      <c r="E1677" s="1545"/>
      <c r="F1677" s="1545"/>
      <c r="G1677" s="1545"/>
      <c r="H1677" s="738" t="s">
        <v>1564</v>
      </c>
      <c r="I1677" s="402">
        <v>608428</v>
      </c>
      <c r="J1677" s="402">
        <v>2015</v>
      </c>
      <c r="K1677" s="1203"/>
    </row>
    <row r="1678" spans="1:11">
      <c r="A1678" s="1543"/>
      <c r="B1678" s="1203"/>
      <c r="C1678" s="1548"/>
      <c r="D1678" s="1203"/>
      <c r="E1678" s="1203"/>
      <c r="F1678" s="1203"/>
      <c r="G1678" s="1203"/>
      <c r="H1678" s="738" t="s">
        <v>1564</v>
      </c>
      <c r="I1678" s="402">
        <v>608429</v>
      </c>
      <c r="J1678" s="402">
        <v>2015</v>
      </c>
      <c r="K1678" s="1203"/>
    </row>
    <row r="1679" spans="1:11">
      <c r="A1679" s="1543"/>
      <c r="B1679" s="1203"/>
      <c r="C1679" s="1548"/>
      <c r="D1679" s="1203"/>
      <c r="E1679" s="1203"/>
      <c r="F1679" s="1203"/>
      <c r="G1679" s="1203"/>
      <c r="H1679" s="738" t="s">
        <v>1565</v>
      </c>
      <c r="I1679" s="402">
        <v>608477</v>
      </c>
      <c r="J1679" s="402">
        <v>2015</v>
      </c>
      <c r="K1679" s="1203"/>
    </row>
    <row r="1680" spans="1:11">
      <c r="A1680" s="1543"/>
      <c r="B1680" s="1203"/>
      <c r="C1680" s="1548"/>
      <c r="D1680" s="1203"/>
      <c r="E1680" s="1203"/>
      <c r="F1680" s="1203"/>
      <c r="G1680" s="1203"/>
      <c r="H1680" s="738" t="s">
        <v>3096</v>
      </c>
      <c r="I1680" s="402">
        <v>608602</v>
      </c>
      <c r="J1680" s="402">
        <v>2015</v>
      </c>
      <c r="K1680" s="1203"/>
    </row>
    <row r="1681" spans="1:11">
      <c r="A1681" s="1543"/>
      <c r="B1681" s="1203"/>
      <c r="C1681" s="1548"/>
      <c r="D1681" s="1203"/>
      <c r="E1681" s="1203"/>
      <c r="F1681" s="1203"/>
      <c r="G1681" s="1203"/>
      <c r="H1681" s="738" t="s">
        <v>1567</v>
      </c>
      <c r="I1681" s="402">
        <v>608040</v>
      </c>
      <c r="J1681" s="402">
        <v>2015</v>
      </c>
      <c r="K1681" s="1203"/>
    </row>
    <row r="1682" spans="1:11">
      <c r="A1682" s="1543"/>
      <c r="B1682" s="1203"/>
      <c r="C1682" s="1548"/>
      <c r="D1682" s="1203"/>
      <c r="E1682" s="1203"/>
      <c r="F1682" s="1203"/>
      <c r="G1682" s="1203"/>
      <c r="H1682" s="738" t="s">
        <v>1575</v>
      </c>
      <c r="I1682" s="402">
        <v>608373</v>
      </c>
      <c r="J1682" s="402">
        <v>2015</v>
      </c>
      <c r="K1682" s="1203"/>
    </row>
    <row r="1683" spans="1:11">
      <c r="A1683" s="1543"/>
      <c r="B1683" s="1203"/>
      <c r="C1683" s="1548"/>
      <c r="D1683" s="1203"/>
      <c r="E1683" s="1203"/>
      <c r="F1683" s="1203"/>
      <c r="G1683" s="1203"/>
      <c r="H1683" s="738" t="s">
        <v>1575</v>
      </c>
      <c r="I1683" s="402">
        <v>608374</v>
      </c>
      <c r="J1683" s="402">
        <v>2015</v>
      </c>
      <c r="K1683" s="1203"/>
    </row>
    <row r="1684" spans="1:11">
      <c r="A1684" s="1543"/>
      <c r="B1684" s="1203"/>
      <c r="C1684" s="1548"/>
      <c r="D1684" s="1203"/>
      <c r="E1684" s="1203"/>
      <c r="F1684" s="1203"/>
      <c r="G1684" s="1203"/>
      <c r="H1684" s="738" t="s">
        <v>1569</v>
      </c>
      <c r="I1684" s="402"/>
      <c r="J1684" s="402">
        <v>2015</v>
      </c>
      <c r="K1684" s="1203"/>
    </row>
    <row r="1685" spans="1:11">
      <c r="A1685" s="1543"/>
      <c r="B1685" s="1203"/>
      <c r="C1685" s="1548"/>
      <c r="D1685" s="1203"/>
      <c r="E1685" s="1203"/>
      <c r="F1685" s="1203"/>
      <c r="G1685" s="1203"/>
      <c r="H1685" s="738" t="s">
        <v>3097</v>
      </c>
      <c r="I1685" s="402">
        <v>608505</v>
      </c>
      <c r="J1685" s="402">
        <v>2015</v>
      </c>
      <c r="K1685" s="1203"/>
    </row>
    <row r="1686" spans="1:11">
      <c r="A1686" s="1543"/>
      <c r="B1686" s="1203"/>
      <c r="C1686" s="1548"/>
      <c r="D1686" s="1203"/>
      <c r="E1686" s="1203"/>
      <c r="F1686" s="1203"/>
      <c r="G1686" s="1203"/>
      <c r="H1686" s="738" t="s">
        <v>3097</v>
      </c>
      <c r="I1686" s="402">
        <v>608506</v>
      </c>
      <c r="J1686" s="402">
        <v>2015</v>
      </c>
      <c r="K1686" s="1203"/>
    </row>
    <row r="1687" spans="1:11">
      <c r="A1687" s="1543"/>
      <c r="B1687" s="1203"/>
      <c r="C1687" s="1548"/>
      <c r="D1687" s="1203"/>
      <c r="E1687" s="1203"/>
      <c r="F1687" s="1203"/>
      <c r="G1687" s="1203"/>
      <c r="H1687" s="738" t="s">
        <v>3097</v>
      </c>
      <c r="I1687" s="402">
        <v>608530</v>
      </c>
      <c r="J1687" s="402">
        <v>2015</v>
      </c>
      <c r="K1687" s="1203"/>
    </row>
    <row r="1688" spans="1:11">
      <c r="A1688" s="1543"/>
      <c r="B1688" s="1203"/>
      <c r="C1688" s="1548"/>
      <c r="D1688" s="1203"/>
      <c r="E1688" s="1203"/>
      <c r="F1688" s="1203"/>
      <c r="G1688" s="1203"/>
      <c r="H1688" s="738" t="s">
        <v>3097</v>
      </c>
      <c r="I1688" s="402">
        <v>608531</v>
      </c>
      <c r="J1688" s="402">
        <v>2015</v>
      </c>
      <c r="K1688" s="1203"/>
    </row>
    <row r="1689" spans="1:11">
      <c r="A1689" s="1543"/>
      <c r="B1689" s="1203"/>
      <c r="C1689" s="1548"/>
      <c r="D1689" s="1203"/>
      <c r="E1689" s="1203"/>
      <c r="F1689" s="1203"/>
      <c r="G1689" s="1203"/>
      <c r="H1689" s="738" t="s">
        <v>3097</v>
      </c>
      <c r="I1689" s="402">
        <v>608532</v>
      </c>
      <c r="J1689" s="402">
        <v>2015</v>
      </c>
      <c r="K1689" s="1203"/>
    </row>
    <row r="1690" spans="1:11">
      <c r="A1690" s="1543"/>
      <c r="B1690" s="1203"/>
      <c r="C1690" s="1548"/>
      <c r="D1690" s="1203"/>
      <c r="E1690" s="1203"/>
      <c r="F1690" s="1203"/>
      <c r="G1690" s="1203"/>
      <c r="H1690" s="738" t="s">
        <v>3098</v>
      </c>
      <c r="I1690" s="402">
        <v>500690</v>
      </c>
      <c r="J1690" s="402">
        <v>2015</v>
      </c>
      <c r="K1690" s="1203"/>
    </row>
    <row r="1691" spans="1:11">
      <c r="A1691" s="1543"/>
      <c r="B1691" s="1203"/>
      <c r="C1691" s="1548"/>
      <c r="D1691" s="1203"/>
      <c r="E1691" s="1203"/>
      <c r="F1691" s="1203"/>
      <c r="G1691" s="1203"/>
      <c r="H1691" s="738" t="s">
        <v>3102</v>
      </c>
      <c r="I1691" s="402"/>
      <c r="J1691" s="402">
        <v>2015</v>
      </c>
      <c r="K1691" s="1203"/>
    </row>
    <row r="1692" spans="1:11" ht="27.6">
      <c r="A1692" s="1543"/>
      <c r="B1692" s="1203"/>
      <c r="C1692" s="1548"/>
      <c r="D1692" s="1203"/>
      <c r="E1692" s="1203"/>
      <c r="F1692" s="1203"/>
      <c r="G1692" s="1203"/>
      <c r="H1692" s="738" t="s">
        <v>3099</v>
      </c>
      <c r="I1692" s="402"/>
      <c r="J1692" s="402">
        <v>2015</v>
      </c>
      <c r="K1692" s="1203"/>
    </row>
    <row r="1693" spans="1:11">
      <c r="A1693" s="1543"/>
      <c r="B1693" s="1203"/>
      <c r="C1693" s="1548"/>
      <c r="D1693" s="1203"/>
      <c r="E1693" s="1203"/>
      <c r="F1693" s="1203"/>
      <c r="G1693" s="1203"/>
      <c r="H1693" s="738" t="s">
        <v>3100</v>
      </c>
      <c r="I1693" s="402"/>
      <c r="J1693" s="402">
        <v>2015</v>
      </c>
      <c r="K1693" s="1203"/>
    </row>
    <row r="1694" spans="1:11" ht="14.4" thickBot="1">
      <c r="A1694" s="1543"/>
      <c r="B1694" s="1203"/>
      <c r="C1694" s="1548"/>
      <c r="D1694" s="1203"/>
      <c r="E1694" s="1203"/>
      <c r="F1694" s="1203"/>
      <c r="G1694" s="1203"/>
      <c r="H1694" s="744" t="s">
        <v>3101</v>
      </c>
      <c r="I1694" s="737"/>
      <c r="J1694" s="737">
        <v>2015</v>
      </c>
      <c r="K1694" s="1203"/>
    </row>
    <row r="1695" spans="1:11">
      <c r="A1695" s="1543"/>
      <c r="B1695" s="1203"/>
      <c r="C1695" s="1548"/>
      <c r="D1695" s="1203"/>
      <c r="E1695" s="1203"/>
      <c r="F1695" s="1203"/>
      <c r="G1695" s="1203"/>
      <c r="H1695" s="733" t="s">
        <v>3131</v>
      </c>
      <c r="I1695" s="734">
        <v>500656</v>
      </c>
      <c r="J1695" s="734">
        <v>2015</v>
      </c>
      <c r="K1695" s="1203"/>
    </row>
    <row r="1696" spans="1:11">
      <c r="A1696" s="1543"/>
      <c r="B1696" s="1203"/>
      <c r="C1696" s="1548"/>
      <c r="D1696" s="1203"/>
      <c r="E1696" s="1203"/>
      <c r="F1696" s="1203"/>
      <c r="G1696" s="1203"/>
      <c r="H1696" s="751" t="s">
        <v>3423</v>
      </c>
      <c r="I1696" s="742">
        <v>610479</v>
      </c>
      <c r="J1696" s="742"/>
      <c r="K1696" s="1203"/>
    </row>
    <row r="1697" spans="1:11">
      <c r="A1697" s="1543"/>
      <c r="B1697" s="1203"/>
      <c r="C1697" s="1548"/>
      <c r="D1697" s="1203"/>
      <c r="E1697" s="1203"/>
      <c r="F1697" s="1203"/>
      <c r="G1697" s="1203"/>
      <c r="H1697" s="751" t="s">
        <v>3423</v>
      </c>
      <c r="I1697" s="742">
        <v>610480</v>
      </c>
      <c r="J1697" s="742"/>
      <c r="K1697" s="1203"/>
    </row>
    <row r="1698" spans="1:11">
      <c r="A1698" s="1543"/>
      <c r="B1698" s="1203"/>
      <c r="C1698" s="1548"/>
      <c r="D1698" s="1203"/>
      <c r="E1698" s="1203"/>
      <c r="F1698" s="1203"/>
      <c r="G1698" s="1203"/>
      <c r="H1698" s="751" t="s">
        <v>3423</v>
      </c>
      <c r="I1698" s="742">
        <v>610481</v>
      </c>
      <c r="J1698" s="742"/>
      <c r="K1698" s="1203"/>
    </row>
    <row r="1699" spans="1:11">
      <c r="A1699" s="1543"/>
      <c r="B1699" s="1203"/>
      <c r="C1699" s="1548"/>
      <c r="D1699" s="1203"/>
      <c r="E1699" s="1203"/>
      <c r="F1699" s="1203"/>
      <c r="G1699" s="1203"/>
      <c r="H1699" s="751" t="s">
        <v>3423</v>
      </c>
      <c r="I1699" s="742">
        <v>610482</v>
      </c>
      <c r="J1699" s="742"/>
      <c r="K1699" s="1203"/>
    </row>
    <row r="1700" spans="1:11">
      <c r="A1700" s="1543"/>
      <c r="B1700" s="1203"/>
      <c r="C1700" s="1548"/>
      <c r="D1700" s="1203"/>
      <c r="E1700" s="1203"/>
      <c r="F1700" s="1203"/>
      <c r="G1700" s="1203"/>
      <c r="H1700" s="741" t="s">
        <v>4855</v>
      </c>
      <c r="I1700" s="742"/>
      <c r="J1700" s="742"/>
      <c r="K1700" s="1203"/>
    </row>
    <row r="1701" spans="1:11">
      <c r="A1701" s="1543"/>
      <c r="B1701" s="1203"/>
      <c r="C1701" s="1548"/>
      <c r="D1701" s="1203"/>
      <c r="E1701" s="1203"/>
      <c r="F1701" s="1203"/>
      <c r="G1701" s="1203"/>
      <c r="H1701" s="741" t="s">
        <v>4842</v>
      </c>
      <c r="I1701" s="402">
        <v>607937</v>
      </c>
      <c r="J1701" s="402">
        <v>2015</v>
      </c>
      <c r="K1701" s="1203"/>
    </row>
    <row r="1702" spans="1:11" ht="27.6">
      <c r="A1702" s="1543"/>
      <c r="B1702" s="1203"/>
      <c r="C1702" s="1548"/>
      <c r="D1702" s="1203"/>
      <c r="E1702" s="1203"/>
      <c r="F1702" s="1203"/>
      <c r="G1702" s="1203"/>
      <c r="H1702" s="741" t="s">
        <v>3156</v>
      </c>
      <c r="I1702" s="402">
        <v>608140</v>
      </c>
      <c r="J1702" s="402">
        <v>2015</v>
      </c>
      <c r="K1702" s="1203"/>
    </row>
    <row r="1703" spans="1:11" ht="27.6">
      <c r="A1703" s="1543"/>
      <c r="B1703" s="1203"/>
      <c r="C1703" s="1548"/>
      <c r="D1703" s="1203"/>
      <c r="E1703" s="1203"/>
      <c r="F1703" s="1203"/>
      <c r="G1703" s="1203"/>
      <c r="H1703" s="741" t="s">
        <v>3156</v>
      </c>
      <c r="I1703" s="402">
        <v>608141</v>
      </c>
      <c r="J1703" s="402">
        <v>2015</v>
      </c>
      <c r="K1703" s="1203"/>
    </row>
    <row r="1704" spans="1:11" ht="27.6">
      <c r="A1704" s="1543"/>
      <c r="B1704" s="1203"/>
      <c r="C1704" s="1548"/>
      <c r="D1704" s="1203"/>
      <c r="E1704" s="1203"/>
      <c r="F1704" s="1203"/>
      <c r="G1704" s="1203"/>
      <c r="H1704" s="741" t="s">
        <v>3156</v>
      </c>
      <c r="I1704" s="402">
        <v>608142</v>
      </c>
      <c r="J1704" s="402">
        <v>2015</v>
      </c>
      <c r="K1704" s="1203"/>
    </row>
    <row r="1705" spans="1:11" ht="27.6">
      <c r="A1705" s="1543"/>
      <c r="B1705" s="1203"/>
      <c r="C1705" s="1548"/>
      <c r="D1705" s="1203"/>
      <c r="E1705" s="1203"/>
      <c r="F1705" s="1203"/>
      <c r="G1705" s="1203"/>
      <c r="H1705" s="741" t="s">
        <v>3156</v>
      </c>
      <c r="I1705" s="402">
        <v>608143</v>
      </c>
      <c r="J1705" s="402">
        <v>2015</v>
      </c>
      <c r="K1705" s="1203"/>
    </row>
    <row r="1706" spans="1:11">
      <c r="A1706" s="1543"/>
      <c r="B1706" s="1203"/>
      <c r="C1706" s="1548"/>
      <c r="D1706" s="1203"/>
      <c r="E1706" s="1203"/>
      <c r="F1706" s="1203"/>
      <c r="G1706" s="1203"/>
      <c r="H1706" s="741" t="s">
        <v>4856</v>
      </c>
      <c r="I1706" s="742">
        <v>613993</v>
      </c>
      <c r="J1706" s="742"/>
      <c r="K1706" s="1203"/>
    </row>
    <row r="1707" spans="1:11">
      <c r="A1707" s="1543"/>
      <c r="B1707" s="1203"/>
      <c r="C1707" s="1548"/>
      <c r="D1707" s="1203"/>
      <c r="E1707" s="1203"/>
      <c r="F1707" s="1203"/>
      <c r="G1707" s="1203"/>
      <c r="H1707" s="741" t="s">
        <v>4857</v>
      </c>
      <c r="I1707" s="742"/>
      <c r="J1707" s="742"/>
      <c r="K1707" s="1203"/>
    </row>
    <row r="1708" spans="1:11">
      <c r="A1708" s="1543"/>
      <c r="B1708" s="1203"/>
      <c r="C1708" s="1548"/>
      <c r="D1708" s="1203"/>
      <c r="E1708" s="1203"/>
      <c r="F1708" s="1203"/>
      <c r="G1708" s="1203"/>
      <c r="H1708" s="741" t="s">
        <v>4858</v>
      </c>
      <c r="I1708" s="742"/>
      <c r="J1708" s="742"/>
      <c r="K1708" s="1203"/>
    </row>
    <row r="1709" spans="1:11">
      <c r="A1709" s="1543"/>
      <c r="B1709" s="1203"/>
      <c r="C1709" s="1548"/>
      <c r="D1709" s="1203"/>
      <c r="E1709" s="1203"/>
      <c r="F1709" s="1203"/>
      <c r="G1709" s="1203"/>
      <c r="H1709" s="741" t="s">
        <v>3186</v>
      </c>
      <c r="I1709" s="402">
        <v>608161</v>
      </c>
      <c r="J1709" s="402">
        <v>2015</v>
      </c>
      <c r="K1709" s="1203"/>
    </row>
    <row r="1710" spans="1:11">
      <c r="A1710" s="1543"/>
      <c r="B1710" s="1203"/>
      <c r="C1710" s="1548"/>
      <c r="D1710" s="1203"/>
      <c r="E1710" s="1203"/>
      <c r="F1710" s="1203"/>
      <c r="G1710" s="1203"/>
      <c r="H1710" s="741" t="s">
        <v>4859</v>
      </c>
      <c r="I1710" s="742">
        <v>608189</v>
      </c>
      <c r="J1710" s="742">
        <v>2015</v>
      </c>
      <c r="K1710" s="1203"/>
    </row>
    <row r="1711" spans="1:11">
      <c r="A1711" s="1543"/>
      <c r="B1711" s="1203"/>
      <c r="C1711" s="1548"/>
      <c r="D1711" s="1203"/>
      <c r="E1711" s="1203"/>
      <c r="F1711" s="1203"/>
      <c r="G1711" s="1203"/>
      <c r="H1711" s="741" t="s">
        <v>4859</v>
      </c>
      <c r="I1711" s="742">
        <v>608190</v>
      </c>
      <c r="J1711" s="742">
        <v>2015</v>
      </c>
      <c r="K1711" s="1203"/>
    </row>
    <row r="1712" spans="1:11">
      <c r="A1712" s="1543"/>
      <c r="B1712" s="1203"/>
      <c r="C1712" s="1548"/>
      <c r="D1712" s="1203"/>
      <c r="E1712" s="1203"/>
      <c r="F1712" s="1203"/>
      <c r="G1712" s="1203"/>
      <c r="H1712" s="741" t="s">
        <v>4859</v>
      </c>
      <c r="I1712" s="742">
        <v>608191</v>
      </c>
      <c r="J1712" s="742">
        <v>2015</v>
      </c>
      <c r="K1712" s="1203"/>
    </row>
    <row r="1713" spans="1:11">
      <c r="A1713" s="1543"/>
      <c r="B1713" s="1203"/>
      <c r="C1713" s="1548"/>
      <c r="D1713" s="1203"/>
      <c r="E1713" s="1203"/>
      <c r="F1713" s="1203"/>
      <c r="G1713" s="1203"/>
      <c r="H1713" s="741" t="s">
        <v>4844</v>
      </c>
      <c r="I1713" s="742"/>
      <c r="J1713" s="742"/>
      <c r="K1713" s="1203"/>
    </row>
    <row r="1714" spans="1:11">
      <c r="A1714" s="1543"/>
      <c r="B1714" s="1203"/>
      <c r="C1714" s="1548"/>
      <c r="D1714" s="1203"/>
      <c r="E1714" s="1203"/>
      <c r="F1714" s="1203"/>
      <c r="G1714" s="1203"/>
      <c r="H1714" s="741" t="s">
        <v>4775</v>
      </c>
      <c r="I1714" s="742"/>
      <c r="J1714" s="742"/>
      <c r="K1714" s="1203"/>
    </row>
    <row r="1715" spans="1:11">
      <c r="A1715" s="1543"/>
      <c r="B1715" s="1203"/>
      <c r="C1715" s="1548"/>
      <c r="D1715" s="1203"/>
      <c r="E1715" s="1203"/>
      <c r="F1715" s="1203"/>
      <c r="G1715" s="1203"/>
      <c r="H1715" s="741" t="s">
        <v>4860</v>
      </c>
      <c r="I1715" s="742">
        <v>500994</v>
      </c>
      <c r="J1715" s="742"/>
      <c r="K1715" s="1203"/>
    </row>
    <row r="1716" spans="1:11">
      <c r="A1716" s="1543"/>
      <c r="B1716" s="1203"/>
      <c r="C1716" s="1548"/>
      <c r="D1716" s="1203"/>
      <c r="E1716" s="1203"/>
      <c r="F1716" s="1203"/>
      <c r="G1716" s="1203"/>
      <c r="H1716" s="741" t="s">
        <v>3450</v>
      </c>
      <c r="I1716" s="742">
        <v>610129</v>
      </c>
      <c r="J1716" s="742">
        <v>2016</v>
      </c>
      <c r="K1716" s="1203"/>
    </row>
    <row r="1717" spans="1:11">
      <c r="A1717" s="1543"/>
      <c r="B1717" s="1203"/>
      <c r="C1717" s="1548"/>
      <c r="D1717" s="1203"/>
      <c r="E1717" s="1203"/>
      <c r="F1717" s="1203"/>
      <c r="G1717" s="1203"/>
      <c r="H1717" s="741" t="s">
        <v>3451</v>
      </c>
      <c r="I1717" s="742">
        <v>610130</v>
      </c>
      <c r="J1717" s="742">
        <v>2016</v>
      </c>
      <c r="K1717" s="1203"/>
    </row>
    <row r="1718" spans="1:11">
      <c r="A1718" s="1543"/>
      <c r="B1718" s="1203"/>
      <c r="C1718" s="1548"/>
      <c r="D1718" s="1203"/>
      <c r="E1718" s="1203"/>
      <c r="F1718" s="1203"/>
      <c r="G1718" s="1203"/>
      <c r="H1718" s="741" t="s">
        <v>3436</v>
      </c>
      <c r="I1718" s="742">
        <v>610247</v>
      </c>
      <c r="J1718" s="742">
        <v>2016</v>
      </c>
      <c r="K1718" s="1203"/>
    </row>
    <row r="1719" spans="1:11">
      <c r="A1719" s="1543"/>
      <c r="B1719" s="1203"/>
      <c r="C1719" s="1548"/>
      <c r="D1719" s="1203"/>
      <c r="E1719" s="1203"/>
      <c r="F1719" s="1203"/>
      <c r="G1719" s="1203"/>
      <c r="H1719" s="741" t="s">
        <v>3438</v>
      </c>
      <c r="I1719" s="742">
        <v>609965</v>
      </c>
      <c r="J1719" s="742">
        <v>2016</v>
      </c>
      <c r="K1719" s="1203"/>
    </row>
    <row r="1720" spans="1:11">
      <c r="A1720" s="1543"/>
      <c r="B1720" s="1203"/>
      <c r="C1720" s="1548"/>
      <c r="D1720" s="1203"/>
      <c r="E1720" s="1203"/>
      <c r="F1720" s="1203"/>
      <c r="G1720" s="1203"/>
      <c r="H1720" s="741" t="s">
        <v>3439</v>
      </c>
      <c r="I1720" s="742">
        <v>609966</v>
      </c>
      <c r="J1720" s="742">
        <v>2016</v>
      </c>
      <c r="K1720" s="1203"/>
    </row>
    <row r="1721" spans="1:11">
      <c r="A1721" s="1543"/>
      <c r="B1721" s="1203"/>
      <c r="C1721" s="1548"/>
      <c r="D1721" s="1203"/>
      <c r="E1721" s="1203"/>
      <c r="F1721" s="1203"/>
      <c r="G1721" s="1203"/>
      <c r="H1721" s="741" t="s">
        <v>4861</v>
      </c>
      <c r="I1721" s="742">
        <v>610132</v>
      </c>
      <c r="J1721" s="742">
        <v>2017</v>
      </c>
      <c r="K1721" s="1203"/>
    </row>
    <row r="1722" spans="1:11">
      <c r="A1722" s="1543"/>
      <c r="B1722" s="1203"/>
      <c r="C1722" s="1548"/>
      <c r="D1722" s="1203"/>
      <c r="E1722" s="1203"/>
      <c r="F1722" s="1203"/>
      <c r="G1722" s="1203"/>
      <c r="H1722" s="741" t="s">
        <v>4862</v>
      </c>
      <c r="I1722" s="742">
        <v>610045</v>
      </c>
      <c r="J1722" s="742">
        <v>2017</v>
      </c>
      <c r="K1722" s="1203"/>
    </row>
    <row r="1723" spans="1:11">
      <c r="A1723" s="1543"/>
      <c r="B1723" s="1203"/>
      <c r="C1723" s="1548"/>
      <c r="D1723" s="1203"/>
      <c r="E1723" s="1203"/>
      <c r="F1723" s="1203"/>
      <c r="G1723" s="1203"/>
      <c r="H1723" s="741" t="s">
        <v>3449</v>
      </c>
      <c r="I1723" s="742">
        <v>610296</v>
      </c>
      <c r="J1723" s="742">
        <v>2017</v>
      </c>
      <c r="K1723" s="1203"/>
    </row>
    <row r="1724" spans="1:11">
      <c r="A1724" s="1543"/>
      <c r="B1724" s="1203"/>
      <c r="C1724" s="1548"/>
      <c r="D1724" s="1203"/>
      <c r="E1724" s="1203"/>
      <c r="F1724" s="1203"/>
      <c r="G1724" s="1203"/>
      <c r="H1724" s="741" t="s">
        <v>3448</v>
      </c>
      <c r="I1724" s="742">
        <v>500865</v>
      </c>
      <c r="J1724" s="742">
        <v>2018</v>
      </c>
      <c r="K1724" s="1203"/>
    </row>
    <row r="1725" spans="1:11">
      <c r="A1725" s="1543"/>
      <c r="B1725" s="1203"/>
      <c r="C1725" s="1548"/>
      <c r="D1725" s="1203"/>
      <c r="E1725" s="1203"/>
      <c r="F1725" s="1203"/>
      <c r="G1725" s="1203"/>
      <c r="H1725" s="741" t="s">
        <v>3452</v>
      </c>
      <c r="I1725" s="742">
        <v>500995</v>
      </c>
      <c r="J1725" s="742">
        <v>2019</v>
      </c>
      <c r="K1725" s="1203"/>
    </row>
    <row r="1726" spans="1:11">
      <c r="A1726" s="1543"/>
      <c r="B1726" s="1203"/>
      <c r="C1726" s="1548"/>
      <c r="D1726" s="1203"/>
      <c r="E1726" s="1203"/>
      <c r="F1726" s="1203"/>
      <c r="G1726" s="1203"/>
      <c r="H1726" s="741" t="s">
        <v>3433</v>
      </c>
      <c r="I1726" s="742">
        <v>500996</v>
      </c>
      <c r="J1726" s="742">
        <v>2019</v>
      </c>
      <c r="K1726" s="1203"/>
    </row>
    <row r="1727" spans="1:11">
      <c r="A1727" s="1543"/>
      <c r="B1727" s="1203"/>
      <c r="C1727" s="1548"/>
      <c r="D1727" s="1203"/>
      <c r="E1727" s="1203"/>
      <c r="F1727" s="1203"/>
      <c r="G1727" s="1203"/>
      <c r="H1727" s="741" t="s">
        <v>4863</v>
      </c>
      <c r="I1727" s="742">
        <v>614471</v>
      </c>
      <c r="J1727" s="742">
        <v>2021</v>
      </c>
      <c r="K1727" s="1203"/>
    </row>
    <row r="1728" spans="1:11">
      <c r="A1728" s="1543"/>
      <c r="B1728" s="1203"/>
      <c r="C1728" s="1548"/>
      <c r="D1728" s="1203"/>
      <c r="E1728" s="1203"/>
      <c r="F1728" s="1203"/>
      <c r="G1728" s="1203"/>
      <c r="H1728" s="741" t="s">
        <v>4863</v>
      </c>
      <c r="I1728" s="742">
        <v>614472</v>
      </c>
      <c r="J1728" s="742">
        <v>2021</v>
      </c>
      <c r="K1728" s="1203"/>
    </row>
    <row r="1729" spans="1:11">
      <c r="A1729" s="1543"/>
      <c r="B1729" s="1203"/>
      <c r="C1729" s="1548"/>
      <c r="D1729" s="1203"/>
      <c r="E1729" s="1203"/>
      <c r="F1729" s="1203"/>
      <c r="G1729" s="1203"/>
      <c r="H1729" s="741" t="s">
        <v>4820</v>
      </c>
      <c r="I1729" s="742" t="s">
        <v>4864</v>
      </c>
      <c r="J1729" s="742">
        <v>2024</v>
      </c>
      <c r="K1729" s="1203"/>
    </row>
    <row r="1730" spans="1:11">
      <c r="A1730" s="1543"/>
      <c r="B1730" s="1203"/>
      <c r="C1730" s="1548"/>
      <c r="D1730" s="1203"/>
      <c r="E1730" s="1203"/>
      <c r="F1730" s="1203"/>
      <c r="G1730" s="1203"/>
      <c r="H1730" s="741" t="s">
        <v>4794</v>
      </c>
      <c r="I1730" s="742" t="s">
        <v>4865</v>
      </c>
      <c r="J1730" s="742">
        <v>2024</v>
      </c>
      <c r="K1730" s="1203"/>
    </row>
    <row r="1731" spans="1:11">
      <c r="A1731" s="1543"/>
      <c r="B1731" s="1203"/>
      <c r="C1731" s="1548"/>
      <c r="D1731" s="1203"/>
      <c r="E1731" s="1203"/>
      <c r="F1731" s="1203"/>
      <c r="G1731" s="1203"/>
      <c r="H1731" s="741" t="s">
        <v>4796</v>
      </c>
      <c r="I1731" s="742" t="s">
        <v>4866</v>
      </c>
      <c r="J1731" s="742">
        <v>2024</v>
      </c>
      <c r="K1731" s="1203"/>
    </row>
    <row r="1732" spans="1:11">
      <c r="A1732" s="1543"/>
      <c r="B1732" s="1203"/>
      <c r="C1732" s="1548"/>
      <c r="D1732" s="1203"/>
      <c r="E1732" s="1203"/>
      <c r="F1732" s="1203"/>
      <c r="G1732" s="1203"/>
      <c r="H1732" s="741" t="s">
        <v>4798</v>
      </c>
      <c r="I1732" s="742" t="s">
        <v>4867</v>
      </c>
      <c r="J1732" s="742">
        <v>2024</v>
      </c>
      <c r="K1732" s="1203"/>
    </row>
    <row r="1733" spans="1:11">
      <c r="A1733" s="1543"/>
      <c r="B1733" s="1203"/>
      <c r="C1733" s="1548"/>
      <c r="D1733" s="1203"/>
      <c r="E1733" s="1203"/>
      <c r="F1733" s="1203"/>
      <c r="G1733" s="1203"/>
      <c r="H1733" s="741" t="s">
        <v>4800</v>
      </c>
      <c r="I1733" s="742" t="s">
        <v>4868</v>
      </c>
      <c r="J1733" s="742">
        <v>2024</v>
      </c>
      <c r="K1733" s="1203"/>
    </row>
    <row r="1734" spans="1:11">
      <c r="A1734" s="1543"/>
      <c r="B1734" s="1203"/>
      <c r="C1734" s="1548"/>
      <c r="D1734" s="1203"/>
      <c r="E1734" s="1203"/>
      <c r="F1734" s="1203"/>
      <c r="G1734" s="1203"/>
      <c r="H1734" s="741" t="s">
        <v>4869</v>
      </c>
      <c r="I1734" s="742">
        <v>502025</v>
      </c>
      <c r="J1734" s="742">
        <v>2024</v>
      </c>
      <c r="K1734" s="1203"/>
    </row>
    <row r="1735" spans="1:11">
      <c r="A1735" s="1543"/>
      <c r="B1735" s="1203"/>
      <c r="C1735" s="1548"/>
      <c r="D1735" s="1203"/>
      <c r="E1735" s="1203"/>
      <c r="F1735" s="1203"/>
      <c r="G1735" s="1203"/>
      <c r="H1735" s="741" t="s">
        <v>4870</v>
      </c>
      <c r="I1735" s="742">
        <v>502036</v>
      </c>
      <c r="J1735" s="742">
        <v>2024</v>
      </c>
      <c r="K1735" s="1203"/>
    </row>
    <row r="1736" spans="1:11">
      <c r="A1736" s="1543"/>
      <c r="B1736" s="1203"/>
      <c r="C1736" s="1548"/>
      <c r="D1736" s="1203"/>
      <c r="E1736" s="1203"/>
      <c r="F1736" s="1203"/>
      <c r="G1736" s="1203"/>
      <c r="H1736" s="741" t="s">
        <v>4871</v>
      </c>
      <c r="I1736" s="742">
        <v>502033</v>
      </c>
      <c r="J1736" s="742">
        <v>2024</v>
      </c>
      <c r="K1736" s="1203"/>
    </row>
    <row r="1737" spans="1:11" ht="14.4" thickBot="1">
      <c r="A1737" s="1543"/>
      <c r="B1737" s="1203"/>
      <c r="C1737" s="1548"/>
      <c r="D1737" s="1203"/>
      <c r="E1737" s="1203"/>
      <c r="F1737" s="1203"/>
      <c r="G1737" s="1203"/>
      <c r="H1737" s="757" t="s">
        <v>4872</v>
      </c>
      <c r="I1737" s="737">
        <v>502034</v>
      </c>
      <c r="J1737" s="737">
        <v>2024</v>
      </c>
      <c r="K1737" s="1203"/>
    </row>
    <row r="1738" spans="1:11">
      <c r="A1738" s="1542" t="s">
        <v>4776</v>
      </c>
      <c r="B1738" s="1545">
        <v>11</v>
      </c>
      <c r="C1738" s="1547" t="s">
        <v>4873</v>
      </c>
      <c r="D1738" s="1545" t="s">
        <v>4874</v>
      </c>
      <c r="E1738" s="1545">
        <v>15</v>
      </c>
      <c r="F1738" s="1550">
        <v>4.09</v>
      </c>
      <c r="G1738" s="1553">
        <v>4</v>
      </c>
      <c r="H1738" s="733" t="s">
        <v>3176</v>
      </c>
      <c r="I1738" s="734">
        <v>607934</v>
      </c>
      <c r="J1738" s="734">
        <v>2015</v>
      </c>
      <c r="K1738" s="1556" t="s">
        <v>4875</v>
      </c>
    </row>
    <row r="1739" spans="1:11">
      <c r="A1739" s="1543"/>
      <c r="B1739" s="1545"/>
      <c r="C1739" s="1547"/>
      <c r="D1739" s="1545"/>
      <c r="E1739" s="1545"/>
      <c r="F1739" s="1551"/>
      <c r="G1739" s="1554"/>
      <c r="H1739" s="733" t="s">
        <v>3178</v>
      </c>
      <c r="I1739" s="734">
        <v>607947</v>
      </c>
      <c r="J1739" s="734">
        <v>2015</v>
      </c>
      <c r="K1739" s="1556"/>
    </row>
    <row r="1740" spans="1:11" ht="27.6">
      <c r="A1740" s="1543"/>
      <c r="B1740" s="1545"/>
      <c r="C1740" s="1547"/>
      <c r="D1740" s="1545"/>
      <c r="E1740" s="1545"/>
      <c r="F1740" s="1551"/>
      <c r="G1740" s="1554"/>
      <c r="H1740" s="735" t="s">
        <v>3177</v>
      </c>
      <c r="I1740" s="402">
        <v>607948</v>
      </c>
      <c r="J1740" s="402">
        <v>2015</v>
      </c>
      <c r="K1740" s="1556"/>
    </row>
    <row r="1741" spans="1:11" ht="27.6">
      <c r="A1741" s="1543"/>
      <c r="B1741" s="1545"/>
      <c r="C1741" s="1547"/>
      <c r="D1741" s="1545"/>
      <c r="E1741" s="1545"/>
      <c r="F1741" s="1551"/>
      <c r="G1741" s="1554"/>
      <c r="H1741" s="735" t="s">
        <v>3179</v>
      </c>
      <c r="I1741" s="402">
        <v>500657</v>
      </c>
      <c r="J1741" s="402">
        <v>2015</v>
      </c>
      <c r="K1741" s="1556"/>
    </row>
    <row r="1742" spans="1:11">
      <c r="A1742" s="1543"/>
      <c r="B1742" s="1545"/>
      <c r="C1742" s="1547"/>
      <c r="D1742" s="1545"/>
      <c r="E1742" s="1545"/>
      <c r="F1742" s="1551"/>
      <c r="G1742" s="1554"/>
      <c r="H1742" s="735" t="s">
        <v>3180</v>
      </c>
      <c r="I1742" s="402">
        <v>500662</v>
      </c>
      <c r="J1742" s="402">
        <v>2015</v>
      </c>
      <c r="K1742" s="1556"/>
    </row>
    <row r="1743" spans="1:11" ht="27.6">
      <c r="A1743" s="1543"/>
      <c r="B1743" s="1545"/>
      <c r="C1743" s="1547"/>
      <c r="D1743" s="1545"/>
      <c r="E1743" s="1545"/>
      <c r="F1743" s="1551"/>
      <c r="G1743" s="1554"/>
      <c r="H1743" s="449" t="s">
        <v>3137</v>
      </c>
      <c r="I1743" s="402">
        <v>607952</v>
      </c>
      <c r="J1743" s="402">
        <v>2015</v>
      </c>
      <c r="K1743" s="1556"/>
    </row>
    <row r="1744" spans="1:11">
      <c r="A1744" s="1543"/>
      <c r="B1744" s="1545"/>
      <c r="C1744" s="1547"/>
      <c r="D1744" s="1545"/>
      <c r="E1744" s="1545"/>
      <c r="F1744" s="1551"/>
      <c r="G1744" s="1554"/>
      <c r="H1744" s="449" t="s">
        <v>4772</v>
      </c>
      <c r="I1744" s="402"/>
      <c r="J1744" s="402"/>
      <c r="K1744" s="1556"/>
    </row>
    <row r="1745" spans="1:11">
      <c r="A1745" s="1543"/>
      <c r="B1745" s="1545"/>
      <c r="C1745" s="1547"/>
      <c r="D1745" s="1545"/>
      <c r="E1745" s="1545"/>
      <c r="F1745" s="1551"/>
      <c r="G1745" s="1554"/>
      <c r="H1745" s="449" t="s">
        <v>4774</v>
      </c>
      <c r="I1745" s="402"/>
      <c r="J1745" s="402"/>
      <c r="K1745" s="1556"/>
    </row>
    <row r="1746" spans="1:11">
      <c r="A1746" s="1543"/>
      <c r="B1746" s="1545"/>
      <c r="C1746" s="1547"/>
      <c r="D1746" s="1545"/>
      <c r="E1746" s="1545"/>
      <c r="F1746" s="1551"/>
      <c r="G1746" s="1554"/>
      <c r="H1746" s="449" t="s">
        <v>3181</v>
      </c>
      <c r="I1746" s="402">
        <v>608070</v>
      </c>
      <c r="J1746" s="402">
        <v>2015</v>
      </c>
      <c r="K1746" s="1556"/>
    </row>
    <row r="1747" spans="1:11" ht="27.6">
      <c r="A1747" s="1543"/>
      <c r="B1747" s="1545"/>
      <c r="C1747" s="1547"/>
      <c r="D1747" s="1545"/>
      <c r="E1747" s="1545"/>
      <c r="F1747" s="1551"/>
      <c r="G1747" s="1554"/>
      <c r="H1747" s="735" t="s">
        <v>3141</v>
      </c>
      <c r="I1747" s="402">
        <v>608075</v>
      </c>
      <c r="J1747" s="402">
        <v>2015</v>
      </c>
      <c r="K1747" s="1556"/>
    </row>
    <row r="1748" spans="1:11">
      <c r="A1748" s="1543"/>
      <c r="B1748" s="1545"/>
      <c r="C1748" s="1547"/>
      <c r="D1748" s="1545"/>
      <c r="E1748" s="1545"/>
      <c r="F1748" s="1551"/>
      <c r="G1748" s="1554"/>
      <c r="H1748" s="735" t="s">
        <v>3182</v>
      </c>
      <c r="I1748" s="402">
        <v>608093</v>
      </c>
      <c r="J1748" s="402">
        <v>2015</v>
      </c>
      <c r="K1748" s="1556"/>
    </row>
    <row r="1749" spans="1:11" ht="27.6">
      <c r="A1749" s="1543"/>
      <c r="B1749" s="1545"/>
      <c r="C1749" s="1547"/>
      <c r="D1749" s="1545"/>
      <c r="E1749" s="1545"/>
      <c r="F1749" s="1551"/>
      <c r="G1749" s="1554"/>
      <c r="H1749" s="735" t="s">
        <v>3183</v>
      </c>
      <c r="I1749" s="402">
        <v>608096</v>
      </c>
      <c r="J1749" s="402">
        <v>2015</v>
      </c>
      <c r="K1749" s="1556"/>
    </row>
    <row r="1750" spans="1:11" ht="27.6">
      <c r="A1750" s="1543"/>
      <c r="B1750" s="1545"/>
      <c r="C1750" s="1547"/>
      <c r="D1750" s="1545"/>
      <c r="E1750" s="1545"/>
      <c r="F1750" s="1551"/>
      <c r="G1750" s="1554"/>
      <c r="H1750" s="735" t="s">
        <v>3183</v>
      </c>
      <c r="I1750" s="402">
        <v>608097</v>
      </c>
      <c r="J1750" s="402">
        <v>2015</v>
      </c>
      <c r="K1750" s="1556"/>
    </row>
    <row r="1751" spans="1:11" ht="27.6">
      <c r="A1751" s="1543"/>
      <c r="B1751" s="1545"/>
      <c r="C1751" s="1547"/>
      <c r="D1751" s="1545"/>
      <c r="E1751" s="1545"/>
      <c r="F1751" s="1551"/>
      <c r="G1751" s="1554"/>
      <c r="H1751" s="735" t="s">
        <v>3183</v>
      </c>
      <c r="I1751" s="402">
        <v>608098</v>
      </c>
      <c r="J1751" s="402">
        <v>2015</v>
      </c>
      <c r="K1751" s="1556"/>
    </row>
    <row r="1752" spans="1:11" ht="27.6">
      <c r="A1752" s="1543"/>
      <c r="B1752" s="1545"/>
      <c r="C1752" s="1547"/>
      <c r="D1752" s="1545"/>
      <c r="E1752" s="1545"/>
      <c r="F1752" s="1551"/>
      <c r="G1752" s="1554"/>
      <c r="H1752" s="735" t="s">
        <v>3183</v>
      </c>
      <c r="I1752" s="402">
        <v>608099</v>
      </c>
      <c r="J1752" s="402">
        <v>2015</v>
      </c>
      <c r="K1752" s="1556"/>
    </row>
    <row r="1753" spans="1:11">
      <c r="A1753" s="1543"/>
      <c r="B1753" s="1545"/>
      <c r="C1753" s="1547"/>
      <c r="D1753" s="1545"/>
      <c r="E1753" s="1545"/>
      <c r="F1753" s="1551"/>
      <c r="G1753" s="1554"/>
      <c r="H1753" s="735" t="s">
        <v>3184</v>
      </c>
      <c r="I1753" s="402">
        <v>608101</v>
      </c>
      <c r="J1753" s="402">
        <v>2015</v>
      </c>
      <c r="K1753" s="1556"/>
    </row>
    <row r="1754" spans="1:11">
      <c r="A1754" s="1543"/>
      <c r="B1754" s="1545"/>
      <c r="C1754" s="1547"/>
      <c r="D1754" s="1545"/>
      <c r="E1754" s="1545"/>
      <c r="F1754" s="1551"/>
      <c r="G1754" s="1554"/>
      <c r="H1754" s="735" t="s">
        <v>3184</v>
      </c>
      <c r="I1754" s="402">
        <v>608102</v>
      </c>
      <c r="J1754" s="402">
        <v>2015</v>
      </c>
      <c r="K1754" s="1556"/>
    </row>
    <row r="1755" spans="1:11">
      <c r="A1755" s="1543"/>
      <c r="B1755" s="1545"/>
      <c r="C1755" s="1547"/>
      <c r="D1755" s="1545"/>
      <c r="E1755" s="1545"/>
      <c r="F1755" s="1551"/>
      <c r="G1755" s="1554"/>
      <c r="H1755" s="735" t="s">
        <v>3184</v>
      </c>
      <c r="I1755" s="402">
        <v>608103</v>
      </c>
      <c r="J1755" s="402">
        <v>2015</v>
      </c>
      <c r="K1755" s="1556"/>
    </row>
    <row r="1756" spans="1:11">
      <c r="A1756" s="1543"/>
      <c r="B1756" s="1545"/>
      <c r="C1756" s="1547"/>
      <c r="D1756" s="1545"/>
      <c r="E1756" s="1545"/>
      <c r="F1756" s="1551"/>
      <c r="G1756" s="1554"/>
      <c r="H1756" s="735" t="s">
        <v>3184</v>
      </c>
      <c r="I1756" s="402">
        <v>608104</v>
      </c>
      <c r="J1756" s="402">
        <v>2015</v>
      </c>
      <c r="K1756" s="1556"/>
    </row>
    <row r="1757" spans="1:11">
      <c r="A1757" s="1543"/>
      <c r="B1757" s="1545"/>
      <c r="C1757" s="1547"/>
      <c r="D1757" s="1545"/>
      <c r="E1757" s="1545"/>
      <c r="F1757" s="1551"/>
      <c r="G1757" s="1554"/>
      <c r="H1757" s="735" t="s">
        <v>3184</v>
      </c>
      <c r="I1757" s="402">
        <v>608105</v>
      </c>
      <c r="J1757" s="402">
        <v>2015</v>
      </c>
      <c r="K1757" s="1556"/>
    </row>
    <row r="1758" spans="1:11">
      <c r="A1758" s="1543"/>
      <c r="B1758" s="1545"/>
      <c r="C1758" s="1547"/>
      <c r="D1758" s="1545"/>
      <c r="E1758" s="1545"/>
      <c r="F1758" s="1551"/>
      <c r="G1758" s="1554"/>
      <c r="H1758" s="735" t="s">
        <v>3184</v>
      </c>
      <c r="I1758" s="402">
        <v>608106</v>
      </c>
      <c r="J1758" s="402">
        <v>2015</v>
      </c>
      <c r="K1758" s="1556"/>
    </row>
    <row r="1759" spans="1:11">
      <c r="A1759" s="1543"/>
      <c r="B1759" s="1545"/>
      <c r="C1759" s="1547"/>
      <c r="D1759" s="1545"/>
      <c r="E1759" s="1545"/>
      <c r="F1759" s="1551"/>
      <c r="G1759" s="1554"/>
      <c r="H1759" s="735" t="s">
        <v>3184</v>
      </c>
      <c r="I1759" s="402">
        <v>608107</v>
      </c>
      <c r="J1759" s="402">
        <v>2015</v>
      </c>
      <c r="K1759" s="1556"/>
    </row>
    <row r="1760" spans="1:11">
      <c r="A1760" s="1543"/>
      <c r="B1760" s="1545"/>
      <c r="C1760" s="1547"/>
      <c r="D1760" s="1545"/>
      <c r="E1760" s="1545"/>
      <c r="F1760" s="1551"/>
      <c r="G1760" s="1554"/>
      <c r="H1760" s="735" t="s">
        <v>3184</v>
      </c>
      <c r="I1760" s="402">
        <v>608108</v>
      </c>
      <c r="J1760" s="402">
        <v>2015</v>
      </c>
      <c r="K1760" s="1556"/>
    </row>
    <row r="1761" spans="1:11">
      <c r="A1761" s="1543"/>
      <c r="B1761" s="1545"/>
      <c r="C1761" s="1547"/>
      <c r="D1761" s="1545"/>
      <c r="E1761" s="1545"/>
      <c r="F1761" s="1551"/>
      <c r="G1761" s="1554"/>
      <c r="H1761" s="735" t="s">
        <v>3185</v>
      </c>
      <c r="I1761" s="402">
        <v>607985</v>
      </c>
      <c r="J1761" s="402">
        <v>2015</v>
      </c>
      <c r="K1761" s="1556"/>
    </row>
    <row r="1762" spans="1:11">
      <c r="A1762" s="1543"/>
      <c r="B1762" s="1545"/>
      <c r="C1762" s="1547"/>
      <c r="D1762" s="1545"/>
      <c r="E1762" s="1545"/>
      <c r="F1762" s="1551"/>
      <c r="G1762" s="1554"/>
      <c r="H1762" s="735" t="s">
        <v>3170</v>
      </c>
      <c r="I1762" s="402">
        <v>608123</v>
      </c>
      <c r="J1762" s="402">
        <v>2015</v>
      </c>
      <c r="K1762" s="1556"/>
    </row>
    <row r="1763" spans="1:11" ht="27.6">
      <c r="A1763" s="1543"/>
      <c r="B1763" s="1545"/>
      <c r="C1763" s="1547"/>
      <c r="D1763" s="1545"/>
      <c r="E1763" s="1545"/>
      <c r="F1763" s="1551"/>
      <c r="G1763" s="1554"/>
      <c r="H1763" s="735" t="s">
        <v>3156</v>
      </c>
      <c r="I1763" s="402">
        <v>608146</v>
      </c>
      <c r="J1763" s="402">
        <v>2015</v>
      </c>
      <c r="K1763" s="1556"/>
    </row>
    <row r="1764" spans="1:11" ht="27.6">
      <c r="A1764" s="1543"/>
      <c r="B1764" s="1545"/>
      <c r="C1764" s="1547"/>
      <c r="D1764" s="1545"/>
      <c r="E1764" s="1545"/>
      <c r="F1764" s="1551"/>
      <c r="G1764" s="1554"/>
      <c r="H1764" s="735" t="s">
        <v>3156</v>
      </c>
      <c r="I1764" s="402">
        <v>608147</v>
      </c>
      <c r="J1764" s="402">
        <v>2015</v>
      </c>
      <c r="K1764" s="1556"/>
    </row>
    <row r="1765" spans="1:11" ht="27.6">
      <c r="A1765" s="1543"/>
      <c r="B1765" s="1545"/>
      <c r="C1765" s="1547"/>
      <c r="D1765" s="1545"/>
      <c r="E1765" s="1545"/>
      <c r="F1765" s="1551"/>
      <c r="G1765" s="1554"/>
      <c r="H1765" s="735" t="s">
        <v>3156</v>
      </c>
      <c r="I1765" s="402">
        <v>608148</v>
      </c>
      <c r="J1765" s="402">
        <v>2015</v>
      </c>
      <c r="K1765" s="1556"/>
    </row>
    <row r="1766" spans="1:11" ht="27.6">
      <c r="A1766" s="1543"/>
      <c r="B1766" s="1545"/>
      <c r="C1766" s="1547"/>
      <c r="D1766" s="1545"/>
      <c r="E1766" s="1545"/>
      <c r="F1766" s="1551"/>
      <c r="G1766" s="1554"/>
      <c r="H1766" s="735" t="s">
        <v>3156</v>
      </c>
      <c r="I1766" s="402">
        <v>608149</v>
      </c>
      <c r="J1766" s="402">
        <v>2015</v>
      </c>
      <c r="K1766" s="1556"/>
    </row>
    <row r="1767" spans="1:11">
      <c r="A1767" s="1543"/>
      <c r="B1767" s="1545"/>
      <c r="C1767" s="1547"/>
      <c r="D1767" s="1545"/>
      <c r="E1767" s="1545"/>
      <c r="F1767" s="1551"/>
      <c r="G1767" s="1554"/>
      <c r="H1767" s="735" t="s">
        <v>3186</v>
      </c>
      <c r="I1767" s="402">
        <v>608160</v>
      </c>
      <c r="J1767" s="402">
        <v>2015</v>
      </c>
      <c r="K1767" s="1556"/>
    </row>
    <row r="1768" spans="1:11">
      <c r="A1768" s="1543"/>
      <c r="B1768" s="1545"/>
      <c r="C1768" s="1547"/>
      <c r="D1768" s="1545"/>
      <c r="E1768" s="1545"/>
      <c r="F1768" s="1551"/>
      <c r="G1768" s="1554"/>
      <c r="H1768" s="735" t="s">
        <v>3093</v>
      </c>
      <c r="I1768" s="402">
        <v>608170</v>
      </c>
      <c r="J1768" s="402">
        <v>2015</v>
      </c>
      <c r="K1768" s="1556"/>
    </row>
    <row r="1769" spans="1:11">
      <c r="A1769" s="1543"/>
      <c r="B1769" s="1545"/>
      <c r="C1769" s="1547"/>
      <c r="D1769" s="1545"/>
      <c r="E1769" s="1545"/>
      <c r="F1769" s="1551"/>
      <c r="G1769" s="1554"/>
      <c r="H1769" s="735" t="s">
        <v>4775</v>
      </c>
      <c r="I1769" s="402"/>
      <c r="J1769" s="402"/>
      <c r="K1769" s="1556"/>
    </row>
    <row r="1770" spans="1:11">
      <c r="A1770" s="1543"/>
      <c r="B1770" s="1545"/>
      <c r="C1770" s="1547"/>
      <c r="D1770" s="1545"/>
      <c r="E1770" s="1545"/>
      <c r="F1770" s="1551"/>
      <c r="G1770" s="1554"/>
      <c r="H1770" s="735" t="s">
        <v>3187</v>
      </c>
      <c r="I1770" s="402">
        <v>607971</v>
      </c>
      <c r="J1770" s="402">
        <v>2015</v>
      </c>
      <c r="K1770" s="1556"/>
    </row>
    <row r="1771" spans="1:11">
      <c r="A1771" s="1543"/>
      <c r="B1771" s="1545"/>
      <c r="C1771" s="1547"/>
      <c r="D1771" s="1545"/>
      <c r="E1771" s="1545"/>
      <c r="F1771" s="1551"/>
      <c r="G1771" s="1554"/>
      <c r="H1771" s="735" t="s">
        <v>4876</v>
      </c>
      <c r="I1771" s="402">
        <v>608192</v>
      </c>
      <c r="J1771" s="402">
        <v>2015</v>
      </c>
      <c r="K1771" s="1556"/>
    </row>
    <row r="1772" spans="1:11">
      <c r="A1772" s="1543"/>
      <c r="B1772" s="1545"/>
      <c r="C1772" s="1547"/>
      <c r="D1772" s="1545"/>
      <c r="E1772" s="1545"/>
      <c r="F1772" s="1551"/>
      <c r="G1772" s="1554"/>
      <c r="H1772" s="735" t="s">
        <v>3454</v>
      </c>
      <c r="I1772" s="402">
        <v>609228</v>
      </c>
      <c r="J1772" s="402">
        <v>2015</v>
      </c>
      <c r="K1772" s="1556"/>
    </row>
    <row r="1773" spans="1:11">
      <c r="A1773" s="1543"/>
      <c r="B1773" s="1545"/>
      <c r="C1773" s="1547"/>
      <c r="D1773" s="1545"/>
      <c r="E1773" s="1545"/>
      <c r="F1773" s="1551"/>
      <c r="G1773" s="1554"/>
      <c r="H1773" s="735" t="s">
        <v>4877</v>
      </c>
      <c r="I1773" s="402">
        <v>614634</v>
      </c>
      <c r="J1773" s="402">
        <v>2022</v>
      </c>
      <c r="K1773" s="1556"/>
    </row>
    <row r="1774" spans="1:11">
      <c r="A1774" s="1543"/>
      <c r="B1774" s="1545"/>
      <c r="C1774" s="1547"/>
      <c r="D1774" s="1545"/>
      <c r="E1774" s="1545"/>
      <c r="F1774" s="1551"/>
      <c r="G1774" s="1554"/>
      <c r="H1774" s="735" t="s">
        <v>4878</v>
      </c>
      <c r="I1774" s="402">
        <v>614635</v>
      </c>
      <c r="J1774" s="402">
        <v>2022</v>
      </c>
      <c r="K1774" s="1556"/>
    </row>
    <row r="1775" spans="1:11">
      <c r="A1775" s="1543"/>
      <c r="B1775" s="1545"/>
      <c r="C1775" s="1547"/>
      <c r="D1775" s="1545"/>
      <c r="E1775" s="1545"/>
      <c r="F1775" s="1551"/>
      <c r="G1775" s="1554"/>
      <c r="H1775" s="735" t="s">
        <v>4879</v>
      </c>
      <c r="I1775" s="402">
        <v>614645</v>
      </c>
      <c r="J1775" s="402">
        <v>2022</v>
      </c>
      <c r="K1775" s="1556"/>
    </row>
    <row r="1776" spans="1:11" ht="14.4" thickBot="1">
      <c r="A1776" s="1543"/>
      <c r="B1776" s="1545"/>
      <c r="C1776" s="1547"/>
      <c r="D1776" s="1545"/>
      <c r="E1776" s="1545"/>
      <c r="F1776" s="1551"/>
      <c r="G1776" s="1554"/>
      <c r="H1776" s="736" t="s">
        <v>4880</v>
      </c>
      <c r="I1776" s="737">
        <v>614646</v>
      </c>
      <c r="J1776" s="737">
        <v>2022</v>
      </c>
      <c r="K1776" s="1556"/>
    </row>
    <row r="1777" spans="1:11">
      <c r="A1777" s="1543"/>
      <c r="B1777" s="1545"/>
      <c r="C1777" s="1547"/>
      <c r="D1777" s="1545"/>
      <c r="E1777" s="1545"/>
      <c r="F1777" s="1551"/>
      <c r="G1777" s="1554"/>
      <c r="H1777" s="747" t="s">
        <v>3094</v>
      </c>
      <c r="I1777" s="734">
        <v>608279</v>
      </c>
      <c r="J1777" s="734">
        <v>2015</v>
      </c>
      <c r="K1777" s="1556"/>
    </row>
    <row r="1778" spans="1:11">
      <c r="A1778" s="1543"/>
      <c r="B1778" s="1545"/>
      <c r="C1778" s="1547"/>
      <c r="D1778" s="1545"/>
      <c r="E1778" s="1545"/>
      <c r="F1778" s="1551"/>
      <c r="G1778" s="1554"/>
      <c r="H1778" s="747" t="s">
        <v>3094</v>
      </c>
      <c r="I1778" s="734">
        <v>608280</v>
      </c>
      <c r="J1778" s="734">
        <v>2015</v>
      </c>
      <c r="K1778" s="1556"/>
    </row>
    <row r="1779" spans="1:11">
      <c r="A1779" s="1543"/>
      <c r="B1779" s="1545"/>
      <c r="C1779" s="1547"/>
      <c r="D1779" s="1545"/>
      <c r="E1779" s="1545"/>
      <c r="F1779" s="1551"/>
      <c r="G1779" s="1554"/>
      <c r="H1779" s="747" t="s">
        <v>3094</v>
      </c>
      <c r="I1779" s="734">
        <v>608281</v>
      </c>
      <c r="J1779" s="734">
        <v>2015</v>
      </c>
      <c r="K1779" s="1556"/>
    </row>
    <row r="1780" spans="1:11">
      <c r="A1780" s="1543"/>
      <c r="B1780" s="1545"/>
      <c r="C1780" s="1547"/>
      <c r="D1780" s="1545"/>
      <c r="E1780" s="1545"/>
      <c r="F1780" s="1551"/>
      <c r="G1780" s="1554"/>
      <c r="H1780" s="747" t="s">
        <v>3094</v>
      </c>
      <c r="I1780" s="734">
        <v>608282</v>
      </c>
      <c r="J1780" s="734">
        <v>2015</v>
      </c>
      <c r="K1780" s="1556"/>
    </row>
    <row r="1781" spans="1:11">
      <c r="A1781" s="1543"/>
      <c r="B1781" s="1545"/>
      <c r="C1781" s="1547"/>
      <c r="D1781" s="1545"/>
      <c r="E1781" s="1545"/>
      <c r="F1781" s="1551"/>
      <c r="G1781" s="1554"/>
      <c r="H1781" s="738" t="s">
        <v>3095</v>
      </c>
      <c r="I1781" s="402">
        <v>608233</v>
      </c>
      <c r="J1781" s="402">
        <v>2015</v>
      </c>
      <c r="K1781" s="1556"/>
    </row>
    <row r="1782" spans="1:11">
      <c r="A1782" s="1543"/>
      <c r="B1782" s="1545"/>
      <c r="C1782" s="1547"/>
      <c r="D1782" s="1545"/>
      <c r="E1782" s="1545"/>
      <c r="F1782" s="1551"/>
      <c r="G1782" s="1554"/>
      <c r="H1782" s="738" t="s">
        <v>3095</v>
      </c>
      <c r="I1782" s="402">
        <v>608234</v>
      </c>
      <c r="J1782" s="402">
        <v>2015</v>
      </c>
      <c r="K1782" s="1556"/>
    </row>
    <row r="1783" spans="1:11">
      <c r="A1783" s="1543"/>
      <c r="B1783" s="1545"/>
      <c r="C1783" s="1547"/>
      <c r="D1783" s="1545"/>
      <c r="E1783" s="1545"/>
      <c r="F1783" s="1551"/>
      <c r="G1783" s="1554"/>
      <c r="H1783" s="738" t="s">
        <v>3095</v>
      </c>
      <c r="I1783" s="402">
        <v>608235</v>
      </c>
      <c r="J1783" s="402">
        <v>2015</v>
      </c>
      <c r="K1783" s="1556"/>
    </row>
    <row r="1784" spans="1:11">
      <c r="A1784" s="1543"/>
      <c r="B1784" s="1545"/>
      <c r="C1784" s="1547"/>
      <c r="D1784" s="1545"/>
      <c r="E1784" s="1545"/>
      <c r="F1784" s="1551"/>
      <c r="G1784" s="1554"/>
      <c r="H1784" s="738" t="s">
        <v>3095</v>
      </c>
      <c r="I1784" s="402">
        <v>608236</v>
      </c>
      <c r="J1784" s="402">
        <v>2015</v>
      </c>
      <c r="K1784" s="1556"/>
    </row>
    <row r="1785" spans="1:11">
      <c r="A1785" s="1543"/>
      <c r="B1785" s="1545"/>
      <c r="C1785" s="1547"/>
      <c r="D1785" s="1545"/>
      <c r="E1785" s="1545"/>
      <c r="F1785" s="1551"/>
      <c r="G1785" s="1554"/>
      <c r="H1785" s="738" t="s">
        <v>1577</v>
      </c>
      <c r="I1785" s="402">
        <v>608353</v>
      </c>
      <c r="J1785" s="402">
        <v>2015</v>
      </c>
      <c r="K1785" s="1556"/>
    </row>
    <row r="1786" spans="1:11">
      <c r="A1786" s="1543"/>
      <c r="B1786" s="1545"/>
      <c r="C1786" s="1547"/>
      <c r="D1786" s="1545"/>
      <c r="E1786" s="1545"/>
      <c r="F1786" s="1551"/>
      <c r="G1786" s="1554"/>
      <c r="H1786" s="738" t="s">
        <v>1574</v>
      </c>
      <c r="I1786" s="402">
        <v>608961</v>
      </c>
      <c r="J1786" s="402">
        <v>2015</v>
      </c>
      <c r="K1786" s="1556"/>
    </row>
    <row r="1787" spans="1:11">
      <c r="A1787" s="1543"/>
      <c r="B1787" s="1545"/>
      <c r="C1787" s="1547"/>
      <c r="D1787" s="1545"/>
      <c r="E1787" s="1545"/>
      <c r="F1787" s="1551"/>
      <c r="G1787" s="1554"/>
      <c r="H1787" s="738" t="s">
        <v>1574</v>
      </c>
      <c r="I1787" s="402">
        <v>608962</v>
      </c>
      <c r="J1787" s="402">
        <v>2015</v>
      </c>
      <c r="K1787" s="1556"/>
    </row>
    <row r="1788" spans="1:11">
      <c r="A1788" s="1543"/>
      <c r="B1788" s="1545"/>
      <c r="C1788" s="1547"/>
      <c r="D1788" s="1545"/>
      <c r="E1788" s="1545"/>
      <c r="F1788" s="1551"/>
      <c r="G1788" s="1554"/>
      <c r="H1788" s="738" t="s">
        <v>1574</v>
      </c>
      <c r="I1788" s="402">
        <v>608963</v>
      </c>
      <c r="J1788" s="402">
        <v>2015</v>
      </c>
      <c r="K1788" s="1556"/>
    </row>
    <row r="1789" spans="1:11">
      <c r="A1789" s="1543"/>
      <c r="B1789" s="1545"/>
      <c r="C1789" s="1547"/>
      <c r="D1789" s="1545"/>
      <c r="E1789" s="1545"/>
      <c r="F1789" s="1551"/>
      <c r="G1789" s="1554"/>
      <c r="H1789" s="738" t="s">
        <v>1574</v>
      </c>
      <c r="I1789" s="402">
        <v>608964</v>
      </c>
      <c r="J1789" s="402">
        <v>2015</v>
      </c>
      <c r="K1789" s="1556"/>
    </row>
    <row r="1790" spans="1:11">
      <c r="A1790" s="1543"/>
      <c r="B1790" s="1545"/>
      <c r="C1790" s="1547"/>
      <c r="D1790" s="1545"/>
      <c r="E1790" s="1545"/>
      <c r="F1790" s="1551"/>
      <c r="G1790" s="1554"/>
      <c r="H1790" s="738" t="s">
        <v>1574</v>
      </c>
      <c r="I1790" s="402">
        <v>608965</v>
      </c>
      <c r="J1790" s="402">
        <v>2015</v>
      </c>
      <c r="K1790" s="1556"/>
    </row>
    <row r="1791" spans="1:11">
      <c r="A1791" s="1543"/>
      <c r="B1791" s="1545"/>
      <c r="C1791" s="1547"/>
      <c r="D1791" s="1545"/>
      <c r="E1791" s="1545"/>
      <c r="F1791" s="1551"/>
      <c r="G1791" s="1554"/>
      <c r="H1791" s="738" t="s">
        <v>1574</v>
      </c>
      <c r="I1791" s="402">
        <v>608966</v>
      </c>
      <c r="J1791" s="402">
        <v>2015</v>
      </c>
      <c r="K1791" s="1556"/>
    </row>
    <row r="1792" spans="1:11">
      <c r="A1792" s="1543"/>
      <c r="B1792" s="1545"/>
      <c r="C1792" s="1547"/>
      <c r="D1792" s="1545"/>
      <c r="E1792" s="1545"/>
      <c r="F1792" s="1551"/>
      <c r="G1792" s="1554"/>
      <c r="H1792" s="738" t="s">
        <v>1574</v>
      </c>
      <c r="I1792" s="402">
        <v>608967</v>
      </c>
      <c r="J1792" s="402">
        <v>2015</v>
      </c>
      <c r="K1792" s="1556"/>
    </row>
    <row r="1793" spans="1:11">
      <c r="A1793" s="1543"/>
      <c r="B1793" s="1545"/>
      <c r="C1793" s="1547"/>
      <c r="D1793" s="1545"/>
      <c r="E1793" s="1545"/>
      <c r="F1793" s="1551"/>
      <c r="G1793" s="1554"/>
      <c r="H1793" s="738" t="s">
        <v>1574</v>
      </c>
      <c r="I1793" s="402">
        <v>608968</v>
      </c>
      <c r="J1793" s="402">
        <v>2015</v>
      </c>
      <c r="K1793" s="1556"/>
    </row>
    <row r="1794" spans="1:11">
      <c r="A1794" s="1543"/>
      <c r="B1794" s="1545"/>
      <c r="C1794" s="1547"/>
      <c r="D1794" s="1545"/>
      <c r="E1794" s="1545"/>
      <c r="F1794" s="1551"/>
      <c r="G1794" s="1554"/>
      <c r="H1794" s="738" t="s">
        <v>1574</v>
      </c>
      <c r="I1794" s="402">
        <v>608969</v>
      </c>
      <c r="J1794" s="402">
        <v>2015</v>
      </c>
      <c r="K1794" s="1556"/>
    </row>
    <row r="1795" spans="1:11">
      <c r="A1795" s="1543"/>
      <c r="B1795" s="1545"/>
      <c r="C1795" s="1547"/>
      <c r="D1795" s="1545"/>
      <c r="E1795" s="1545"/>
      <c r="F1795" s="1551"/>
      <c r="G1795" s="1554"/>
      <c r="H1795" s="738" t="s">
        <v>1574</v>
      </c>
      <c r="I1795" s="402">
        <v>608970</v>
      </c>
      <c r="J1795" s="402">
        <v>2015</v>
      </c>
      <c r="K1795" s="1556"/>
    </row>
    <row r="1796" spans="1:11">
      <c r="A1796" s="1543"/>
      <c r="B1796" s="1545"/>
      <c r="C1796" s="1547"/>
      <c r="D1796" s="1545"/>
      <c r="E1796" s="1545"/>
      <c r="F1796" s="1551"/>
      <c r="G1796" s="1554"/>
      <c r="H1796" s="738" t="s">
        <v>1574</v>
      </c>
      <c r="I1796" s="402">
        <v>608971</v>
      </c>
      <c r="J1796" s="402">
        <v>2015</v>
      </c>
      <c r="K1796" s="1556"/>
    </row>
    <row r="1797" spans="1:11">
      <c r="A1797" s="1543"/>
      <c r="B1797" s="1545"/>
      <c r="C1797" s="1547"/>
      <c r="D1797" s="1545"/>
      <c r="E1797" s="1545"/>
      <c r="F1797" s="1551"/>
      <c r="G1797" s="1554"/>
      <c r="H1797" s="738" t="s">
        <v>1574</v>
      </c>
      <c r="I1797" s="402">
        <v>608972</v>
      </c>
      <c r="J1797" s="402">
        <v>2015</v>
      </c>
      <c r="K1797" s="1556"/>
    </row>
    <row r="1798" spans="1:11">
      <c r="A1798" s="1543"/>
      <c r="B1798" s="1545"/>
      <c r="C1798" s="1547"/>
      <c r="D1798" s="1545"/>
      <c r="E1798" s="1545"/>
      <c r="F1798" s="1551"/>
      <c r="G1798" s="1554"/>
      <c r="H1798" s="738" t="s">
        <v>1574</v>
      </c>
      <c r="I1798" s="402">
        <v>608973</v>
      </c>
      <c r="J1798" s="402">
        <v>2015</v>
      </c>
      <c r="K1798" s="1556"/>
    </row>
    <row r="1799" spans="1:11">
      <c r="A1799" s="1543"/>
      <c r="B1799" s="1545"/>
      <c r="C1799" s="1547"/>
      <c r="D1799" s="1545"/>
      <c r="E1799" s="1545"/>
      <c r="F1799" s="1551"/>
      <c r="G1799" s="1554"/>
      <c r="H1799" s="738" t="s">
        <v>1574</v>
      </c>
      <c r="I1799" s="402">
        <v>608974</v>
      </c>
      <c r="J1799" s="402">
        <v>2015</v>
      </c>
      <c r="K1799" s="1556"/>
    </row>
    <row r="1800" spans="1:11">
      <c r="A1800" s="1543"/>
      <c r="B1800" s="1545"/>
      <c r="C1800" s="1547"/>
      <c r="D1800" s="1545"/>
      <c r="E1800" s="1545"/>
      <c r="F1800" s="1551"/>
      <c r="G1800" s="1554"/>
      <c r="H1800" s="738" t="s">
        <v>1574</v>
      </c>
      <c r="I1800" s="402">
        <v>608975</v>
      </c>
      <c r="J1800" s="402">
        <v>2015</v>
      </c>
      <c r="K1800" s="1556"/>
    </row>
    <row r="1801" spans="1:11">
      <c r="A1801" s="1543"/>
      <c r="B1801" s="1545"/>
      <c r="C1801" s="1547"/>
      <c r="D1801" s="1545"/>
      <c r="E1801" s="1545"/>
      <c r="F1801" s="1551"/>
      <c r="G1801" s="1554"/>
      <c r="H1801" s="738" t="s">
        <v>1574</v>
      </c>
      <c r="I1801" s="402">
        <v>608976</v>
      </c>
      <c r="J1801" s="402">
        <v>2015</v>
      </c>
      <c r="K1801" s="1556"/>
    </row>
    <row r="1802" spans="1:11">
      <c r="A1802" s="1543"/>
      <c r="B1802" s="1545"/>
      <c r="C1802" s="1547"/>
      <c r="D1802" s="1545"/>
      <c r="E1802" s="1545"/>
      <c r="F1802" s="1551"/>
      <c r="G1802" s="1554"/>
      <c r="H1802" s="738" t="s">
        <v>1563</v>
      </c>
      <c r="I1802" s="402">
        <v>608631</v>
      </c>
      <c r="J1802" s="402">
        <v>2015</v>
      </c>
      <c r="K1802" s="1556"/>
    </row>
    <row r="1803" spans="1:11">
      <c r="A1803" s="1543"/>
      <c r="B1803" s="1545"/>
      <c r="C1803" s="1547"/>
      <c r="D1803" s="1545"/>
      <c r="E1803" s="1545"/>
      <c r="F1803" s="1551"/>
      <c r="G1803" s="1554"/>
      <c r="H1803" s="738" t="s">
        <v>1564</v>
      </c>
      <c r="I1803" s="402">
        <v>608432</v>
      </c>
      <c r="J1803" s="402">
        <v>2015</v>
      </c>
      <c r="K1803" s="1556"/>
    </row>
    <row r="1804" spans="1:11">
      <c r="A1804" s="1543"/>
      <c r="B1804" s="1545"/>
      <c r="C1804" s="1547"/>
      <c r="D1804" s="1545"/>
      <c r="E1804" s="1545"/>
      <c r="F1804" s="1551"/>
      <c r="G1804" s="1554"/>
      <c r="H1804" s="738" t="s">
        <v>1564</v>
      </c>
      <c r="I1804" s="402">
        <v>608433</v>
      </c>
      <c r="J1804" s="402">
        <v>2015</v>
      </c>
      <c r="K1804" s="1556"/>
    </row>
    <row r="1805" spans="1:11">
      <c r="A1805" s="1543"/>
      <c r="B1805" s="1545"/>
      <c r="C1805" s="1547"/>
      <c r="D1805" s="1545"/>
      <c r="E1805" s="1545"/>
      <c r="F1805" s="1551"/>
      <c r="G1805" s="1554"/>
      <c r="H1805" s="738" t="s">
        <v>1565</v>
      </c>
      <c r="I1805" s="402">
        <v>608479</v>
      </c>
      <c r="J1805" s="402">
        <v>2015</v>
      </c>
      <c r="K1805" s="1556"/>
    </row>
    <row r="1806" spans="1:11">
      <c r="A1806" s="1543"/>
      <c r="B1806" s="1545"/>
      <c r="C1806" s="1547"/>
      <c r="D1806" s="1545"/>
      <c r="E1806" s="1545"/>
      <c r="F1806" s="1551"/>
      <c r="G1806" s="1554"/>
      <c r="H1806" s="738" t="s">
        <v>3096</v>
      </c>
      <c r="I1806" s="402">
        <v>608604</v>
      </c>
      <c r="J1806" s="402">
        <v>2015</v>
      </c>
      <c r="K1806" s="1556"/>
    </row>
    <row r="1807" spans="1:11">
      <c r="A1807" s="1543"/>
      <c r="B1807" s="1545"/>
      <c r="C1807" s="1547"/>
      <c r="D1807" s="1545"/>
      <c r="E1807" s="1545"/>
      <c r="F1807" s="1551"/>
      <c r="G1807" s="1554"/>
      <c r="H1807" s="738" t="s">
        <v>1567</v>
      </c>
      <c r="I1807" s="402">
        <v>608042</v>
      </c>
      <c r="J1807" s="402">
        <v>2015</v>
      </c>
      <c r="K1807" s="1556"/>
    </row>
    <row r="1808" spans="1:11">
      <c r="A1808" s="1543"/>
      <c r="B1808" s="1545"/>
      <c r="C1808" s="1547"/>
      <c r="D1808" s="1545"/>
      <c r="E1808" s="1545"/>
      <c r="F1808" s="1551"/>
      <c r="G1808" s="1554"/>
      <c r="H1808" s="738" t="s">
        <v>1575</v>
      </c>
      <c r="I1808" s="402">
        <v>608376</v>
      </c>
      <c r="J1808" s="402">
        <v>2015</v>
      </c>
      <c r="K1808" s="1556"/>
    </row>
    <row r="1809" spans="1:11">
      <c r="A1809" s="1543"/>
      <c r="B1809" s="1545"/>
      <c r="C1809" s="1547"/>
      <c r="D1809" s="1545"/>
      <c r="E1809" s="1545"/>
      <c r="F1809" s="1551"/>
      <c r="G1809" s="1554"/>
      <c r="H1809" s="738" t="s">
        <v>1569</v>
      </c>
      <c r="I1809" s="402"/>
      <c r="J1809" s="402">
        <v>2015</v>
      </c>
      <c r="K1809" s="1556"/>
    </row>
    <row r="1810" spans="1:11">
      <c r="A1810" s="1543"/>
      <c r="B1810" s="1545"/>
      <c r="C1810" s="1547"/>
      <c r="D1810" s="1545"/>
      <c r="E1810" s="1545"/>
      <c r="F1810" s="1551"/>
      <c r="G1810" s="1554"/>
      <c r="H1810" s="738" t="s">
        <v>3097</v>
      </c>
      <c r="I1810" s="402">
        <v>608508</v>
      </c>
      <c r="J1810" s="402">
        <v>2015</v>
      </c>
      <c r="K1810" s="1556"/>
    </row>
    <row r="1811" spans="1:11">
      <c r="A1811" s="1543"/>
      <c r="B1811" s="1545"/>
      <c r="C1811" s="1547"/>
      <c r="D1811" s="1545"/>
      <c r="E1811" s="1545"/>
      <c r="F1811" s="1551"/>
      <c r="G1811" s="1554"/>
      <c r="H1811" s="738" t="s">
        <v>3097</v>
      </c>
      <c r="I1811" s="402">
        <v>608509</v>
      </c>
      <c r="J1811" s="402">
        <v>2015</v>
      </c>
      <c r="K1811" s="1556"/>
    </row>
    <row r="1812" spans="1:11">
      <c r="A1812" s="1543"/>
      <c r="B1812" s="1545"/>
      <c r="C1812" s="1547"/>
      <c r="D1812" s="1545"/>
      <c r="E1812" s="1545"/>
      <c r="F1812" s="1551"/>
      <c r="G1812" s="1554"/>
      <c r="H1812" s="738" t="s">
        <v>3097</v>
      </c>
      <c r="I1812" s="402">
        <v>608536</v>
      </c>
      <c r="J1812" s="402">
        <v>2015</v>
      </c>
      <c r="K1812" s="1556"/>
    </row>
    <row r="1813" spans="1:11">
      <c r="A1813" s="1543"/>
      <c r="B1813" s="1545"/>
      <c r="C1813" s="1547"/>
      <c r="D1813" s="1545"/>
      <c r="E1813" s="1545"/>
      <c r="F1813" s="1551"/>
      <c r="G1813" s="1554"/>
      <c r="H1813" s="738" t="s">
        <v>3097</v>
      </c>
      <c r="I1813" s="402">
        <v>608537</v>
      </c>
      <c r="J1813" s="402">
        <v>2015</v>
      </c>
      <c r="K1813" s="1556"/>
    </row>
    <row r="1814" spans="1:11">
      <c r="A1814" s="1543"/>
      <c r="B1814" s="1545"/>
      <c r="C1814" s="1547"/>
      <c r="D1814" s="1545"/>
      <c r="E1814" s="1545"/>
      <c r="F1814" s="1551"/>
      <c r="G1814" s="1554"/>
      <c r="H1814" s="738" t="s">
        <v>3097</v>
      </c>
      <c r="I1814" s="402">
        <v>608538</v>
      </c>
      <c r="J1814" s="402">
        <v>2015</v>
      </c>
      <c r="K1814" s="1556"/>
    </row>
    <row r="1815" spans="1:11">
      <c r="A1815" s="1543"/>
      <c r="B1815" s="1545"/>
      <c r="C1815" s="1547"/>
      <c r="D1815" s="1545"/>
      <c r="E1815" s="1545"/>
      <c r="F1815" s="1551"/>
      <c r="G1815" s="1554"/>
      <c r="H1815" s="738" t="s">
        <v>3098</v>
      </c>
      <c r="I1815" s="402">
        <v>500682</v>
      </c>
      <c r="J1815" s="402">
        <v>2015</v>
      </c>
      <c r="K1815" s="1556"/>
    </row>
    <row r="1816" spans="1:11">
      <c r="A1816" s="1543"/>
      <c r="B1816" s="1545"/>
      <c r="C1816" s="1547"/>
      <c r="D1816" s="1545"/>
      <c r="E1816" s="1545"/>
      <c r="F1816" s="1551"/>
      <c r="G1816" s="1554"/>
      <c r="H1816" s="738" t="s">
        <v>3453</v>
      </c>
      <c r="I1816" s="402">
        <v>609226</v>
      </c>
      <c r="J1816" s="402">
        <v>2015</v>
      </c>
      <c r="K1816" s="1556"/>
    </row>
    <row r="1817" spans="1:11" ht="27.6">
      <c r="A1817" s="1543"/>
      <c r="B1817" s="1545"/>
      <c r="C1817" s="1547"/>
      <c r="D1817" s="1545"/>
      <c r="E1817" s="1545"/>
      <c r="F1817" s="1551"/>
      <c r="G1817" s="1554"/>
      <c r="H1817" s="738" t="s">
        <v>3099</v>
      </c>
      <c r="I1817" s="402"/>
      <c r="J1817" s="402">
        <v>2015</v>
      </c>
      <c r="K1817" s="1556"/>
    </row>
    <row r="1818" spans="1:11">
      <c r="A1818" s="1543"/>
      <c r="B1818" s="1545"/>
      <c r="C1818" s="1547"/>
      <c r="D1818" s="1545"/>
      <c r="E1818" s="1545"/>
      <c r="F1818" s="1551"/>
      <c r="G1818" s="1554"/>
      <c r="H1818" s="738" t="s">
        <v>3100</v>
      </c>
      <c r="I1818" s="402"/>
      <c r="J1818" s="402">
        <v>2015</v>
      </c>
      <c r="K1818" s="1556"/>
    </row>
    <row r="1819" spans="1:11">
      <c r="A1819" s="1543"/>
      <c r="B1819" s="1545"/>
      <c r="C1819" s="1547"/>
      <c r="D1819" s="1545"/>
      <c r="E1819" s="1545"/>
      <c r="F1819" s="1551"/>
      <c r="G1819" s="1554"/>
      <c r="H1819" s="738" t="s">
        <v>3101</v>
      </c>
      <c r="I1819" s="402"/>
      <c r="J1819" s="402">
        <v>2015</v>
      </c>
      <c r="K1819" s="1556"/>
    </row>
    <row r="1820" spans="1:11" ht="14.4" thickBot="1">
      <c r="A1820" s="1543"/>
      <c r="B1820" s="1545"/>
      <c r="C1820" s="1547"/>
      <c r="D1820" s="1545"/>
      <c r="E1820" s="1545"/>
      <c r="F1820" s="1552"/>
      <c r="G1820" s="1555"/>
      <c r="H1820" s="744" t="s">
        <v>3102</v>
      </c>
      <c r="I1820" s="737"/>
      <c r="J1820" s="737">
        <v>2015</v>
      </c>
      <c r="K1820" s="1556"/>
    </row>
    <row r="1821" spans="1:11" ht="27.6">
      <c r="A1821" s="1542" t="s">
        <v>4776</v>
      </c>
      <c r="B1821" s="1544">
        <v>12</v>
      </c>
      <c r="C1821" s="1546" t="s">
        <v>4881</v>
      </c>
      <c r="D1821" s="1544" t="s">
        <v>4882</v>
      </c>
      <c r="E1821" s="1544">
        <v>15</v>
      </c>
      <c r="F1821" s="1544">
        <v>4.0599999999999996</v>
      </c>
      <c r="G1821" s="1544">
        <v>4</v>
      </c>
      <c r="H1821" s="733" t="s">
        <v>3188</v>
      </c>
      <c r="I1821" s="734">
        <v>607941</v>
      </c>
      <c r="J1821" s="734">
        <v>2015</v>
      </c>
      <c r="K1821" s="1203" t="s">
        <v>4875</v>
      </c>
    </row>
    <row r="1822" spans="1:11" ht="27.6">
      <c r="A1822" s="1543"/>
      <c r="B1822" s="1203"/>
      <c r="C1822" s="1548"/>
      <c r="D1822" s="1203"/>
      <c r="E1822" s="1203"/>
      <c r="F1822" s="1203"/>
      <c r="G1822" s="1203"/>
      <c r="H1822" s="733" t="s">
        <v>3144</v>
      </c>
      <c r="I1822" s="734">
        <v>608082</v>
      </c>
      <c r="J1822" s="734">
        <v>2015</v>
      </c>
      <c r="K1822" s="1203"/>
    </row>
    <row r="1823" spans="1:11">
      <c r="A1823" s="1543"/>
      <c r="B1823" s="1203"/>
      <c r="C1823" s="1548"/>
      <c r="D1823" s="1203"/>
      <c r="E1823" s="1203"/>
      <c r="F1823" s="1203"/>
      <c r="G1823" s="1203"/>
      <c r="H1823" s="449" t="s">
        <v>3189</v>
      </c>
      <c r="I1823" s="402">
        <v>500661</v>
      </c>
      <c r="J1823" s="402">
        <v>2015</v>
      </c>
      <c r="K1823" s="1203"/>
    </row>
    <row r="1824" spans="1:11">
      <c r="A1824" s="1543"/>
      <c r="B1824" s="1203"/>
      <c r="C1824" s="1548"/>
      <c r="D1824" s="1203"/>
      <c r="E1824" s="1203"/>
      <c r="F1824" s="1203"/>
      <c r="G1824" s="1203"/>
      <c r="H1824" s="735" t="s">
        <v>4883</v>
      </c>
      <c r="I1824" s="402">
        <v>607972</v>
      </c>
      <c r="J1824" s="402">
        <v>2015</v>
      </c>
      <c r="K1824" s="1203"/>
    </row>
    <row r="1825" spans="1:11" ht="14.4" thickBot="1">
      <c r="A1825" s="1543"/>
      <c r="B1825" s="1203"/>
      <c r="C1825" s="1548"/>
      <c r="D1825" s="1203"/>
      <c r="E1825" s="1203"/>
      <c r="F1825" s="1203"/>
      <c r="G1825" s="1203"/>
      <c r="H1825" s="736" t="s">
        <v>3093</v>
      </c>
      <c r="I1825" s="737">
        <v>608171</v>
      </c>
      <c r="J1825" s="737">
        <v>2015</v>
      </c>
      <c r="K1825" s="1203"/>
    </row>
    <row r="1826" spans="1:11">
      <c r="A1826" s="1543"/>
      <c r="B1826" s="1203"/>
      <c r="C1826" s="1548"/>
      <c r="D1826" s="1203"/>
      <c r="E1826" s="1203"/>
      <c r="F1826" s="1203"/>
      <c r="G1826" s="1203"/>
      <c r="H1826" s="747" t="s">
        <v>3094</v>
      </c>
      <c r="I1826" s="734">
        <v>608283</v>
      </c>
      <c r="J1826" s="734">
        <v>2015</v>
      </c>
      <c r="K1826" s="1203"/>
    </row>
    <row r="1827" spans="1:11">
      <c r="A1827" s="1543"/>
      <c r="B1827" s="1203"/>
      <c r="C1827" s="1548"/>
      <c r="D1827" s="1203"/>
      <c r="E1827" s="1203"/>
      <c r="F1827" s="1203"/>
      <c r="G1827" s="1203"/>
      <c r="H1827" s="747" t="s">
        <v>3094</v>
      </c>
      <c r="I1827" s="734">
        <v>608284</v>
      </c>
      <c r="J1827" s="734">
        <v>2015</v>
      </c>
      <c r="K1827" s="1203"/>
    </row>
    <row r="1828" spans="1:11">
      <c r="A1828" s="1543"/>
      <c r="B1828" s="1203"/>
      <c r="C1828" s="1548"/>
      <c r="D1828" s="1203"/>
      <c r="E1828" s="1203"/>
      <c r="F1828" s="1203"/>
      <c r="G1828" s="1203"/>
      <c r="H1828" s="747" t="s">
        <v>3094</v>
      </c>
      <c r="I1828" s="734">
        <v>608285</v>
      </c>
      <c r="J1828" s="734">
        <v>2015</v>
      </c>
      <c r="K1828" s="1203"/>
    </row>
    <row r="1829" spans="1:11">
      <c r="A1829" s="1543"/>
      <c r="B1829" s="1203"/>
      <c r="C1829" s="1548"/>
      <c r="D1829" s="1203"/>
      <c r="E1829" s="1203"/>
      <c r="F1829" s="1203"/>
      <c r="G1829" s="1203"/>
      <c r="H1829" s="747" t="s">
        <v>3094</v>
      </c>
      <c r="I1829" s="734">
        <v>608286</v>
      </c>
      <c r="J1829" s="734">
        <v>2015</v>
      </c>
      <c r="K1829" s="1203"/>
    </row>
    <row r="1830" spans="1:11">
      <c r="A1830" s="1543"/>
      <c r="B1830" s="1203"/>
      <c r="C1830" s="1548"/>
      <c r="D1830" s="1203"/>
      <c r="E1830" s="1203"/>
      <c r="F1830" s="1203"/>
      <c r="G1830" s="1203"/>
      <c r="H1830" s="738" t="s">
        <v>3095</v>
      </c>
      <c r="I1830" s="402">
        <v>608237</v>
      </c>
      <c r="J1830" s="402">
        <v>2015</v>
      </c>
      <c r="K1830" s="1203"/>
    </row>
    <row r="1831" spans="1:11">
      <c r="A1831" s="1543"/>
      <c r="B1831" s="1203"/>
      <c r="C1831" s="1548"/>
      <c r="D1831" s="1203"/>
      <c r="E1831" s="1203"/>
      <c r="F1831" s="1203"/>
      <c r="G1831" s="1203"/>
      <c r="H1831" s="738" t="s">
        <v>3095</v>
      </c>
      <c r="I1831" s="402">
        <v>608238</v>
      </c>
      <c r="J1831" s="402">
        <v>2015</v>
      </c>
      <c r="K1831" s="1203"/>
    </row>
    <row r="1832" spans="1:11">
      <c r="A1832" s="1543"/>
      <c r="B1832" s="1203"/>
      <c r="C1832" s="1548"/>
      <c r="D1832" s="1203"/>
      <c r="E1832" s="1203"/>
      <c r="F1832" s="1203"/>
      <c r="G1832" s="1203"/>
      <c r="H1832" s="738" t="s">
        <v>3095</v>
      </c>
      <c r="I1832" s="402">
        <v>608239</v>
      </c>
      <c r="J1832" s="402">
        <v>2015</v>
      </c>
      <c r="K1832" s="1203"/>
    </row>
    <row r="1833" spans="1:11">
      <c r="A1833" s="1543"/>
      <c r="B1833" s="1203"/>
      <c r="C1833" s="1548"/>
      <c r="D1833" s="1203"/>
      <c r="E1833" s="1203"/>
      <c r="F1833" s="1203"/>
      <c r="G1833" s="1203"/>
      <c r="H1833" s="738" t="s">
        <v>3095</v>
      </c>
      <c r="I1833" s="402">
        <v>608240</v>
      </c>
      <c r="J1833" s="402">
        <v>2015</v>
      </c>
      <c r="K1833" s="1203"/>
    </row>
    <row r="1834" spans="1:11">
      <c r="A1834" s="1543"/>
      <c r="B1834" s="1203"/>
      <c r="C1834" s="1548"/>
      <c r="D1834" s="1203"/>
      <c r="E1834" s="1203"/>
      <c r="F1834" s="1203"/>
      <c r="G1834" s="1203"/>
      <c r="H1834" s="738" t="s">
        <v>1577</v>
      </c>
      <c r="I1834" s="402">
        <v>608354</v>
      </c>
      <c r="J1834" s="402">
        <v>2015</v>
      </c>
      <c r="K1834" s="1203"/>
    </row>
    <row r="1835" spans="1:11">
      <c r="A1835" s="1543"/>
      <c r="B1835" s="1203"/>
      <c r="C1835" s="1548"/>
      <c r="D1835" s="1203"/>
      <c r="E1835" s="1203"/>
      <c r="F1835" s="1203"/>
      <c r="G1835" s="1203"/>
      <c r="H1835" s="738" t="s">
        <v>1574</v>
      </c>
      <c r="I1835" s="402">
        <v>608977</v>
      </c>
      <c r="J1835" s="402">
        <v>2015</v>
      </c>
      <c r="K1835" s="1203"/>
    </row>
    <row r="1836" spans="1:11">
      <c r="A1836" s="1543"/>
      <c r="B1836" s="1203"/>
      <c r="C1836" s="1548"/>
      <c r="D1836" s="1203"/>
      <c r="E1836" s="1203"/>
      <c r="F1836" s="1203"/>
      <c r="G1836" s="1203"/>
      <c r="H1836" s="738" t="s">
        <v>1574</v>
      </c>
      <c r="I1836" s="402">
        <v>608978</v>
      </c>
      <c r="J1836" s="402">
        <v>2015</v>
      </c>
      <c r="K1836" s="1203"/>
    </row>
    <row r="1837" spans="1:11">
      <c r="A1837" s="1543"/>
      <c r="B1837" s="1203"/>
      <c r="C1837" s="1548"/>
      <c r="D1837" s="1203"/>
      <c r="E1837" s="1203"/>
      <c r="F1837" s="1203"/>
      <c r="G1837" s="1203"/>
      <c r="H1837" s="738" t="s">
        <v>1574</v>
      </c>
      <c r="I1837" s="402">
        <v>608979</v>
      </c>
      <c r="J1837" s="402">
        <v>2015</v>
      </c>
      <c r="K1837" s="1203"/>
    </row>
    <row r="1838" spans="1:11">
      <c r="A1838" s="1543"/>
      <c r="B1838" s="1203"/>
      <c r="C1838" s="1548"/>
      <c r="D1838" s="1203"/>
      <c r="E1838" s="1203"/>
      <c r="F1838" s="1203"/>
      <c r="G1838" s="1203"/>
      <c r="H1838" s="738" t="s">
        <v>1574</v>
      </c>
      <c r="I1838" s="402">
        <v>608980</v>
      </c>
      <c r="J1838" s="402">
        <v>2015</v>
      </c>
      <c r="K1838" s="1203"/>
    </row>
    <row r="1839" spans="1:11">
      <c r="A1839" s="1543"/>
      <c r="B1839" s="1203"/>
      <c r="C1839" s="1548"/>
      <c r="D1839" s="1203"/>
      <c r="E1839" s="1203"/>
      <c r="F1839" s="1203"/>
      <c r="G1839" s="1203"/>
      <c r="H1839" s="738" t="s">
        <v>1574</v>
      </c>
      <c r="I1839" s="402">
        <v>608981</v>
      </c>
      <c r="J1839" s="402">
        <v>2015</v>
      </c>
      <c r="K1839" s="1203"/>
    </row>
    <row r="1840" spans="1:11">
      <c r="A1840" s="1543"/>
      <c r="B1840" s="1203"/>
      <c r="C1840" s="1548"/>
      <c r="D1840" s="1203"/>
      <c r="E1840" s="1203"/>
      <c r="F1840" s="1203"/>
      <c r="G1840" s="1203"/>
      <c r="H1840" s="738" t="s">
        <v>1574</v>
      </c>
      <c r="I1840" s="402">
        <v>608982</v>
      </c>
      <c r="J1840" s="402">
        <v>2015</v>
      </c>
      <c r="K1840" s="1203"/>
    </row>
    <row r="1841" spans="1:11">
      <c r="A1841" s="1543"/>
      <c r="B1841" s="1203"/>
      <c r="C1841" s="1548"/>
      <c r="D1841" s="1203"/>
      <c r="E1841" s="1203"/>
      <c r="F1841" s="1203"/>
      <c r="G1841" s="1203"/>
      <c r="H1841" s="738" t="s">
        <v>1574</v>
      </c>
      <c r="I1841" s="402">
        <v>608983</v>
      </c>
      <c r="J1841" s="402">
        <v>2015</v>
      </c>
      <c r="K1841" s="1203"/>
    </row>
    <row r="1842" spans="1:11">
      <c r="A1842" s="1543"/>
      <c r="B1842" s="1203"/>
      <c r="C1842" s="1548"/>
      <c r="D1842" s="1203"/>
      <c r="E1842" s="1203"/>
      <c r="F1842" s="1203"/>
      <c r="G1842" s="1203"/>
      <c r="H1842" s="738" t="s">
        <v>1574</v>
      </c>
      <c r="I1842" s="402">
        <v>608984</v>
      </c>
      <c r="J1842" s="402">
        <v>2015</v>
      </c>
      <c r="K1842" s="1203"/>
    </row>
    <row r="1843" spans="1:11">
      <c r="A1843" s="1543"/>
      <c r="B1843" s="1203"/>
      <c r="C1843" s="1548"/>
      <c r="D1843" s="1203"/>
      <c r="E1843" s="1203"/>
      <c r="F1843" s="1203"/>
      <c r="G1843" s="1203"/>
      <c r="H1843" s="738" t="s">
        <v>1574</v>
      </c>
      <c r="I1843" s="402">
        <v>608985</v>
      </c>
      <c r="J1843" s="402">
        <v>2015</v>
      </c>
      <c r="K1843" s="1203"/>
    </row>
    <row r="1844" spans="1:11">
      <c r="A1844" s="1543"/>
      <c r="B1844" s="1203"/>
      <c r="C1844" s="1548"/>
      <c r="D1844" s="1203"/>
      <c r="E1844" s="1203"/>
      <c r="F1844" s="1203"/>
      <c r="G1844" s="1203"/>
      <c r="H1844" s="738" t="s">
        <v>1574</v>
      </c>
      <c r="I1844" s="402">
        <v>608986</v>
      </c>
      <c r="J1844" s="402">
        <v>2015</v>
      </c>
      <c r="K1844" s="1203"/>
    </row>
    <row r="1845" spans="1:11">
      <c r="A1845" s="1543"/>
      <c r="B1845" s="1203"/>
      <c r="C1845" s="1548"/>
      <c r="D1845" s="1203"/>
      <c r="E1845" s="1203"/>
      <c r="F1845" s="1203"/>
      <c r="G1845" s="1203"/>
      <c r="H1845" s="738" t="s">
        <v>1574</v>
      </c>
      <c r="I1845" s="402">
        <v>608987</v>
      </c>
      <c r="J1845" s="402">
        <v>2015</v>
      </c>
      <c r="K1845" s="1203"/>
    </row>
    <row r="1846" spans="1:11">
      <c r="A1846" s="1543"/>
      <c r="B1846" s="1203"/>
      <c r="C1846" s="1548"/>
      <c r="D1846" s="1203"/>
      <c r="E1846" s="1203"/>
      <c r="F1846" s="1203"/>
      <c r="G1846" s="1203"/>
      <c r="H1846" s="738" t="s">
        <v>1574</v>
      </c>
      <c r="I1846" s="402">
        <v>608988</v>
      </c>
      <c r="J1846" s="402">
        <v>2015</v>
      </c>
      <c r="K1846" s="1203"/>
    </row>
    <row r="1847" spans="1:11">
      <c r="A1847" s="1543"/>
      <c r="B1847" s="1203"/>
      <c r="C1847" s="1548"/>
      <c r="D1847" s="1203"/>
      <c r="E1847" s="1203"/>
      <c r="F1847" s="1203"/>
      <c r="G1847" s="1203"/>
      <c r="H1847" s="738" t="s">
        <v>1574</v>
      </c>
      <c r="I1847" s="402">
        <v>608989</v>
      </c>
      <c r="J1847" s="402">
        <v>2015</v>
      </c>
      <c r="K1847" s="1203"/>
    </row>
    <row r="1848" spans="1:11">
      <c r="A1848" s="1543"/>
      <c r="B1848" s="1203"/>
      <c r="C1848" s="1548"/>
      <c r="D1848" s="1203"/>
      <c r="E1848" s="1203"/>
      <c r="F1848" s="1203"/>
      <c r="G1848" s="1203"/>
      <c r="H1848" s="738" t="s">
        <v>1574</v>
      </c>
      <c r="I1848" s="402">
        <v>608990</v>
      </c>
      <c r="J1848" s="402">
        <v>2015</v>
      </c>
      <c r="K1848" s="1203"/>
    </row>
    <row r="1849" spans="1:11">
      <c r="A1849" s="1543"/>
      <c r="B1849" s="1203"/>
      <c r="C1849" s="1548"/>
      <c r="D1849" s="1203"/>
      <c r="E1849" s="1203"/>
      <c r="F1849" s="1203"/>
      <c r="G1849" s="1203"/>
      <c r="H1849" s="738" t="s">
        <v>1574</v>
      </c>
      <c r="I1849" s="402">
        <v>608991</v>
      </c>
      <c r="J1849" s="402">
        <v>2015</v>
      </c>
      <c r="K1849" s="1203"/>
    </row>
    <row r="1850" spans="1:11">
      <c r="A1850" s="1543"/>
      <c r="B1850" s="1203"/>
      <c r="C1850" s="1548"/>
      <c r="D1850" s="1203"/>
      <c r="E1850" s="1203"/>
      <c r="F1850" s="1203"/>
      <c r="G1850" s="1203"/>
      <c r="H1850" s="738" t="s">
        <v>1574</v>
      </c>
      <c r="I1850" s="402">
        <v>608992</v>
      </c>
      <c r="J1850" s="402">
        <v>2015</v>
      </c>
      <c r="K1850" s="1203"/>
    </row>
    <row r="1851" spans="1:11">
      <c r="A1851" s="1543"/>
      <c r="B1851" s="1203"/>
      <c r="C1851" s="1548"/>
      <c r="D1851" s="1203"/>
      <c r="E1851" s="1203"/>
      <c r="F1851" s="1203"/>
      <c r="G1851" s="1203"/>
      <c r="H1851" s="738" t="s">
        <v>1563</v>
      </c>
      <c r="I1851" s="402">
        <v>608632</v>
      </c>
      <c r="J1851" s="402">
        <v>2015</v>
      </c>
      <c r="K1851" s="1203"/>
    </row>
    <row r="1852" spans="1:11">
      <c r="A1852" s="1543"/>
      <c r="B1852" s="1203"/>
      <c r="C1852" s="1548"/>
      <c r="D1852" s="1203"/>
      <c r="E1852" s="1203"/>
      <c r="F1852" s="1203"/>
      <c r="G1852" s="1203"/>
      <c r="H1852" s="738" t="s">
        <v>1564</v>
      </c>
      <c r="I1852" s="402">
        <v>608434</v>
      </c>
      <c r="J1852" s="402">
        <v>2015</v>
      </c>
      <c r="K1852" s="1203"/>
    </row>
    <row r="1853" spans="1:11">
      <c r="A1853" s="1543"/>
      <c r="B1853" s="1203"/>
      <c r="C1853" s="1548"/>
      <c r="D1853" s="1203"/>
      <c r="E1853" s="1203"/>
      <c r="F1853" s="1203"/>
      <c r="G1853" s="1203"/>
      <c r="H1853" s="738" t="s">
        <v>1564</v>
      </c>
      <c r="I1853" s="402">
        <v>608435</v>
      </c>
      <c r="J1853" s="402">
        <v>2015</v>
      </c>
      <c r="K1853" s="1203"/>
    </row>
    <row r="1854" spans="1:11">
      <c r="A1854" s="1543"/>
      <c r="B1854" s="1203"/>
      <c r="C1854" s="1548"/>
      <c r="D1854" s="1203"/>
      <c r="E1854" s="1203"/>
      <c r="F1854" s="1203"/>
      <c r="G1854" s="1203"/>
      <c r="H1854" s="738" t="s">
        <v>1565</v>
      </c>
      <c r="I1854" s="402">
        <v>608480</v>
      </c>
      <c r="J1854" s="402">
        <v>2015</v>
      </c>
      <c r="K1854" s="1203"/>
    </row>
    <row r="1855" spans="1:11">
      <c r="A1855" s="1543"/>
      <c r="B1855" s="1203"/>
      <c r="C1855" s="1548"/>
      <c r="D1855" s="1203"/>
      <c r="E1855" s="1203"/>
      <c r="F1855" s="1203"/>
      <c r="G1855" s="1203"/>
      <c r="H1855" s="738" t="s">
        <v>3096</v>
      </c>
      <c r="I1855" s="402">
        <v>608605</v>
      </c>
      <c r="J1855" s="402">
        <v>2015</v>
      </c>
      <c r="K1855" s="1203"/>
    </row>
    <row r="1856" spans="1:11">
      <c r="A1856" s="1543"/>
      <c r="B1856" s="1203"/>
      <c r="C1856" s="1548"/>
      <c r="D1856" s="1203"/>
      <c r="E1856" s="1203"/>
      <c r="F1856" s="1203"/>
      <c r="G1856" s="1203"/>
      <c r="H1856" s="738" t="s">
        <v>1567</v>
      </c>
      <c r="I1856" s="402">
        <v>608043</v>
      </c>
      <c r="J1856" s="402">
        <v>2015</v>
      </c>
      <c r="K1856" s="1203"/>
    </row>
    <row r="1857" spans="1:11">
      <c r="A1857" s="1543"/>
      <c r="B1857" s="1203"/>
      <c r="C1857" s="1548"/>
      <c r="D1857" s="1203"/>
      <c r="E1857" s="1203"/>
      <c r="F1857" s="1203"/>
      <c r="G1857" s="1203"/>
      <c r="H1857" s="738" t="s">
        <v>1575</v>
      </c>
      <c r="I1857" s="402">
        <v>608377</v>
      </c>
      <c r="J1857" s="402">
        <v>2015</v>
      </c>
      <c r="K1857" s="1203"/>
    </row>
    <row r="1858" spans="1:11">
      <c r="A1858" s="1543"/>
      <c r="B1858" s="1203"/>
      <c r="C1858" s="1548"/>
      <c r="D1858" s="1203"/>
      <c r="E1858" s="1203"/>
      <c r="F1858" s="1203"/>
      <c r="G1858" s="1203"/>
      <c r="H1858" s="738" t="s">
        <v>1569</v>
      </c>
      <c r="I1858" s="402"/>
      <c r="J1858" s="402">
        <v>2015</v>
      </c>
      <c r="K1858" s="1203"/>
    </row>
    <row r="1859" spans="1:11">
      <c r="A1859" s="1543"/>
      <c r="B1859" s="1203"/>
      <c r="C1859" s="1548"/>
      <c r="D1859" s="1203"/>
      <c r="E1859" s="1203"/>
      <c r="F1859" s="1203"/>
      <c r="G1859" s="1203"/>
      <c r="H1859" s="738" t="s">
        <v>3097</v>
      </c>
      <c r="I1859" s="402">
        <v>608510</v>
      </c>
      <c r="J1859" s="402">
        <v>2015</v>
      </c>
      <c r="K1859" s="1203"/>
    </row>
    <row r="1860" spans="1:11">
      <c r="A1860" s="1543"/>
      <c r="B1860" s="1203"/>
      <c r="C1860" s="1548"/>
      <c r="D1860" s="1203"/>
      <c r="E1860" s="1203"/>
      <c r="F1860" s="1203"/>
      <c r="G1860" s="1203"/>
      <c r="H1860" s="738" t="s">
        <v>3097</v>
      </c>
      <c r="I1860" s="402">
        <v>608511</v>
      </c>
      <c r="J1860" s="402">
        <v>2015</v>
      </c>
      <c r="K1860" s="1203"/>
    </row>
    <row r="1861" spans="1:11">
      <c r="A1861" s="1543"/>
      <c r="B1861" s="1203"/>
      <c r="C1861" s="1548"/>
      <c r="D1861" s="1203"/>
      <c r="E1861" s="1203"/>
      <c r="F1861" s="1203"/>
      <c r="G1861" s="1203"/>
      <c r="H1861" s="738" t="s">
        <v>3097</v>
      </c>
      <c r="I1861" s="402">
        <v>608539</v>
      </c>
      <c r="J1861" s="402">
        <v>2015</v>
      </c>
      <c r="K1861" s="1203"/>
    </row>
    <row r="1862" spans="1:11">
      <c r="A1862" s="1543"/>
      <c r="B1862" s="1203"/>
      <c r="C1862" s="1548"/>
      <c r="D1862" s="1203"/>
      <c r="E1862" s="1203"/>
      <c r="F1862" s="1203"/>
      <c r="G1862" s="1203"/>
      <c r="H1862" s="738" t="s">
        <v>3097</v>
      </c>
      <c r="I1862" s="402">
        <v>608540</v>
      </c>
      <c r="J1862" s="402">
        <v>2015</v>
      </c>
      <c r="K1862" s="1203"/>
    </row>
    <row r="1863" spans="1:11">
      <c r="A1863" s="1543"/>
      <c r="B1863" s="1203"/>
      <c r="C1863" s="1548"/>
      <c r="D1863" s="1203"/>
      <c r="E1863" s="1203"/>
      <c r="F1863" s="1203"/>
      <c r="G1863" s="1203"/>
      <c r="H1863" s="738" t="s">
        <v>3097</v>
      </c>
      <c r="I1863" s="402">
        <v>608541</v>
      </c>
      <c r="J1863" s="402">
        <v>2015</v>
      </c>
      <c r="K1863" s="1203"/>
    </row>
    <row r="1864" spans="1:11">
      <c r="A1864" s="1543"/>
      <c r="B1864" s="1203"/>
      <c r="C1864" s="1548"/>
      <c r="D1864" s="1203"/>
      <c r="E1864" s="1203"/>
      <c r="F1864" s="1203"/>
      <c r="G1864" s="1203"/>
      <c r="H1864" s="738" t="s">
        <v>3098</v>
      </c>
      <c r="I1864" s="402">
        <v>500691</v>
      </c>
      <c r="J1864" s="402">
        <v>2015</v>
      </c>
      <c r="K1864" s="1203"/>
    </row>
    <row r="1865" spans="1:11" ht="27.6">
      <c r="A1865" s="1543"/>
      <c r="B1865" s="1203"/>
      <c r="C1865" s="1548"/>
      <c r="D1865" s="1203"/>
      <c r="E1865" s="1203"/>
      <c r="F1865" s="1203"/>
      <c r="G1865" s="1203"/>
      <c r="H1865" s="738" t="s">
        <v>3099</v>
      </c>
      <c r="I1865" s="402"/>
      <c r="J1865" s="402">
        <v>2015</v>
      </c>
      <c r="K1865" s="1203"/>
    </row>
    <row r="1866" spans="1:11">
      <c r="A1866" s="1543"/>
      <c r="B1866" s="1203"/>
      <c r="C1866" s="1548"/>
      <c r="D1866" s="1203"/>
      <c r="E1866" s="1203"/>
      <c r="F1866" s="1203"/>
      <c r="G1866" s="1203"/>
      <c r="H1866" s="738" t="s">
        <v>3100</v>
      </c>
      <c r="I1866" s="402"/>
      <c r="J1866" s="402">
        <v>2015</v>
      </c>
      <c r="K1866" s="1203"/>
    </row>
    <row r="1867" spans="1:11">
      <c r="A1867" s="1543"/>
      <c r="B1867" s="1203"/>
      <c r="C1867" s="1548"/>
      <c r="D1867" s="1203"/>
      <c r="E1867" s="1203"/>
      <c r="F1867" s="1203"/>
      <c r="G1867" s="1203"/>
      <c r="H1867" s="738" t="s">
        <v>3101</v>
      </c>
      <c r="I1867" s="402"/>
      <c r="J1867" s="402">
        <v>2015</v>
      </c>
      <c r="K1867" s="1203"/>
    </row>
    <row r="1868" spans="1:11" ht="14.4" thickBot="1">
      <c r="A1868" s="1543"/>
      <c r="B1868" s="1203"/>
      <c r="C1868" s="1548"/>
      <c r="D1868" s="1203"/>
      <c r="E1868" s="1203"/>
      <c r="F1868" s="1203"/>
      <c r="G1868" s="1203"/>
      <c r="H1868" s="744" t="s">
        <v>3102</v>
      </c>
      <c r="I1868" s="737"/>
      <c r="J1868" s="737">
        <v>2015</v>
      </c>
      <c r="K1868" s="1203"/>
    </row>
    <row r="1869" spans="1:11" ht="27.6">
      <c r="A1869" s="1542" t="s">
        <v>4776</v>
      </c>
      <c r="B1869" s="1544">
        <v>13</v>
      </c>
      <c r="C1869" s="1546" t="s">
        <v>4884</v>
      </c>
      <c r="D1869" s="1544" t="s">
        <v>4885</v>
      </c>
      <c r="E1869" s="1544">
        <v>15</v>
      </c>
      <c r="F1869" s="1544">
        <v>4.72</v>
      </c>
      <c r="G1869" s="1544">
        <v>4</v>
      </c>
      <c r="H1869" s="733" t="s">
        <v>3190</v>
      </c>
      <c r="I1869" s="734">
        <v>607930</v>
      </c>
      <c r="J1869" s="734">
        <v>2015</v>
      </c>
      <c r="K1869" s="1203" t="s">
        <v>4886</v>
      </c>
    </row>
    <row r="1870" spans="1:11" ht="27.6">
      <c r="A1870" s="1543"/>
      <c r="B1870" s="1545"/>
      <c r="C1870" s="1547"/>
      <c r="D1870" s="1545"/>
      <c r="E1870" s="1545"/>
      <c r="F1870" s="1545"/>
      <c r="G1870" s="1545"/>
      <c r="H1870" s="733" t="s">
        <v>3190</v>
      </c>
      <c r="I1870" s="734">
        <v>607931</v>
      </c>
      <c r="J1870" s="734">
        <v>2015</v>
      </c>
      <c r="K1870" s="1203"/>
    </row>
    <row r="1871" spans="1:11" ht="27.6">
      <c r="A1871" s="1543"/>
      <c r="B1871" s="1545"/>
      <c r="C1871" s="1547"/>
      <c r="D1871" s="1545"/>
      <c r="E1871" s="1545"/>
      <c r="F1871" s="1545"/>
      <c r="G1871" s="1545"/>
      <c r="H1871" s="733" t="s">
        <v>3192</v>
      </c>
      <c r="I1871" s="734">
        <v>607932</v>
      </c>
      <c r="J1871" s="734">
        <v>2015</v>
      </c>
      <c r="K1871" s="1203"/>
    </row>
    <row r="1872" spans="1:11" ht="27.6">
      <c r="A1872" s="1543"/>
      <c r="B1872" s="1545"/>
      <c r="C1872" s="1547"/>
      <c r="D1872" s="1545"/>
      <c r="E1872" s="1545"/>
      <c r="F1872" s="1545"/>
      <c r="G1872" s="1545"/>
      <c r="H1872" s="735" t="s">
        <v>3191</v>
      </c>
      <c r="I1872" s="402">
        <v>500650</v>
      </c>
      <c r="J1872" s="402">
        <v>2015</v>
      </c>
      <c r="K1872" s="1203"/>
    </row>
    <row r="1873" spans="1:11">
      <c r="A1873" s="1543"/>
      <c r="B1873" s="1545"/>
      <c r="C1873" s="1547"/>
      <c r="D1873" s="1545"/>
      <c r="E1873" s="1545"/>
      <c r="F1873" s="1545"/>
      <c r="G1873" s="1545"/>
      <c r="H1873" s="735" t="s">
        <v>3193</v>
      </c>
      <c r="I1873" s="402">
        <v>607935</v>
      </c>
      <c r="J1873" s="402">
        <v>2015</v>
      </c>
      <c r="K1873" s="1203"/>
    </row>
    <row r="1874" spans="1:11">
      <c r="A1874" s="1543"/>
      <c r="B1874" s="1545"/>
      <c r="C1874" s="1547"/>
      <c r="D1874" s="1545"/>
      <c r="E1874" s="1545"/>
      <c r="F1874" s="1545"/>
      <c r="G1874" s="1545"/>
      <c r="H1874" s="735" t="s">
        <v>3194</v>
      </c>
      <c r="I1874" s="402">
        <v>607938</v>
      </c>
      <c r="J1874" s="402">
        <v>2015</v>
      </c>
      <c r="K1874" s="1203"/>
    </row>
    <row r="1875" spans="1:11">
      <c r="A1875" s="1543"/>
      <c r="B1875" s="1545"/>
      <c r="C1875" s="1547"/>
      <c r="D1875" s="1545"/>
      <c r="E1875" s="1545"/>
      <c r="F1875" s="1545"/>
      <c r="G1875" s="1545"/>
      <c r="H1875" s="735" t="s">
        <v>3195</v>
      </c>
      <c r="I1875" s="402">
        <v>500653</v>
      </c>
      <c r="J1875" s="402">
        <v>2015</v>
      </c>
      <c r="K1875" s="1203"/>
    </row>
    <row r="1876" spans="1:11">
      <c r="A1876" s="1543"/>
      <c r="B1876" s="1545"/>
      <c r="C1876" s="1547"/>
      <c r="D1876" s="1545"/>
      <c r="E1876" s="1545"/>
      <c r="F1876" s="1545"/>
      <c r="G1876" s="1545"/>
      <c r="H1876" s="735" t="s">
        <v>3195</v>
      </c>
      <c r="I1876" s="402">
        <v>500654</v>
      </c>
      <c r="J1876" s="402">
        <v>2015</v>
      </c>
      <c r="K1876" s="1203"/>
    </row>
    <row r="1877" spans="1:11" ht="27.6">
      <c r="A1877" s="1543"/>
      <c r="B1877" s="1545"/>
      <c r="C1877" s="1547"/>
      <c r="D1877" s="1545"/>
      <c r="E1877" s="1545"/>
      <c r="F1877" s="1545"/>
      <c r="G1877" s="1545"/>
      <c r="H1877" s="735" t="s">
        <v>3188</v>
      </c>
      <c r="I1877" s="402">
        <v>607942</v>
      </c>
      <c r="J1877" s="402">
        <v>2015</v>
      </c>
      <c r="K1877" s="1203"/>
    </row>
    <row r="1878" spans="1:11" ht="27.6">
      <c r="A1878" s="1543"/>
      <c r="B1878" s="1545"/>
      <c r="C1878" s="1547"/>
      <c r="D1878" s="1545"/>
      <c r="E1878" s="1545"/>
      <c r="F1878" s="1545"/>
      <c r="G1878" s="1545"/>
      <c r="H1878" s="735" t="s">
        <v>3188</v>
      </c>
      <c r="I1878" s="402">
        <v>607943</v>
      </c>
      <c r="J1878" s="402">
        <v>2015</v>
      </c>
      <c r="K1878" s="1203"/>
    </row>
    <row r="1879" spans="1:11">
      <c r="A1879" s="1543"/>
      <c r="B1879" s="1545"/>
      <c r="C1879" s="1547"/>
      <c r="D1879" s="1545"/>
      <c r="E1879" s="1545"/>
      <c r="F1879" s="1545"/>
      <c r="G1879" s="1545"/>
      <c r="H1879" s="735" t="s">
        <v>3196</v>
      </c>
      <c r="I1879" s="402">
        <v>607949</v>
      </c>
      <c r="J1879" s="402">
        <v>2015</v>
      </c>
      <c r="K1879" s="1203"/>
    </row>
    <row r="1880" spans="1:11">
      <c r="A1880" s="1543"/>
      <c r="B1880" s="1545"/>
      <c r="C1880" s="1547"/>
      <c r="D1880" s="1545"/>
      <c r="E1880" s="1545"/>
      <c r="F1880" s="1545"/>
      <c r="G1880" s="1545"/>
      <c r="H1880" s="735" t="s">
        <v>3196</v>
      </c>
      <c r="I1880" s="402">
        <v>607950</v>
      </c>
      <c r="J1880" s="402">
        <v>2015</v>
      </c>
      <c r="K1880" s="1203"/>
    </row>
    <row r="1881" spans="1:11">
      <c r="A1881" s="1543"/>
      <c r="B1881" s="1545"/>
      <c r="C1881" s="1547"/>
      <c r="D1881" s="1545"/>
      <c r="E1881" s="1545"/>
      <c r="F1881" s="1545"/>
      <c r="G1881" s="1545"/>
      <c r="H1881" s="735" t="s">
        <v>3180</v>
      </c>
      <c r="I1881" s="402">
        <v>500663</v>
      </c>
      <c r="J1881" s="402">
        <v>2015</v>
      </c>
      <c r="K1881" s="1203"/>
    </row>
    <row r="1882" spans="1:11" ht="27.6">
      <c r="A1882" s="1543"/>
      <c r="B1882" s="1545"/>
      <c r="C1882" s="1547"/>
      <c r="D1882" s="1545"/>
      <c r="E1882" s="1545"/>
      <c r="F1882" s="1545"/>
      <c r="G1882" s="1545"/>
      <c r="H1882" s="449" t="s">
        <v>3137</v>
      </c>
      <c r="I1882" s="402">
        <v>607953</v>
      </c>
      <c r="J1882" s="402">
        <v>2015</v>
      </c>
      <c r="K1882" s="1203"/>
    </row>
    <row r="1883" spans="1:11">
      <c r="A1883" s="1543"/>
      <c r="B1883" s="1545"/>
      <c r="C1883" s="1547"/>
      <c r="D1883" s="1545"/>
      <c r="E1883" s="1545"/>
      <c r="F1883" s="1545"/>
      <c r="G1883" s="1545"/>
      <c r="H1883" s="735" t="s">
        <v>3197</v>
      </c>
      <c r="I1883" s="402">
        <v>500664</v>
      </c>
      <c r="J1883" s="402">
        <v>2015</v>
      </c>
      <c r="K1883" s="1203"/>
    </row>
    <row r="1884" spans="1:11">
      <c r="A1884" s="1543"/>
      <c r="B1884" s="1545"/>
      <c r="C1884" s="1547"/>
      <c r="D1884" s="1545"/>
      <c r="E1884" s="1545"/>
      <c r="F1884" s="1545"/>
      <c r="G1884" s="1545"/>
      <c r="H1884" s="449" t="s">
        <v>4772</v>
      </c>
      <c r="I1884" s="402"/>
      <c r="J1884" s="402"/>
      <c r="K1884" s="1203"/>
    </row>
    <row r="1885" spans="1:11">
      <c r="A1885" s="1543"/>
      <c r="B1885" s="1545"/>
      <c r="C1885" s="1547"/>
      <c r="D1885" s="1545"/>
      <c r="E1885" s="1545"/>
      <c r="F1885" s="1545"/>
      <c r="G1885" s="1545"/>
      <c r="H1885" s="449" t="s">
        <v>4774</v>
      </c>
      <c r="I1885" s="402"/>
      <c r="J1885" s="402"/>
      <c r="K1885" s="1203"/>
    </row>
    <row r="1886" spans="1:11" ht="41.4">
      <c r="A1886" s="1543"/>
      <c r="B1886" s="1545"/>
      <c r="C1886" s="1547"/>
      <c r="D1886" s="1545"/>
      <c r="E1886" s="1545"/>
      <c r="F1886" s="1545"/>
      <c r="G1886" s="1545"/>
      <c r="H1886" s="735" t="s">
        <v>3198</v>
      </c>
      <c r="I1886" s="402">
        <v>500671</v>
      </c>
      <c r="J1886" s="402">
        <v>2015</v>
      </c>
      <c r="K1886" s="1203"/>
    </row>
    <row r="1887" spans="1:11">
      <c r="A1887" s="1543"/>
      <c r="B1887" s="1545"/>
      <c r="C1887" s="1547"/>
      <c r="D1887" s="1545"/>
      <c r="E1887" s="1545"/>
      <c r="F1887" s="1545"/>
      <c r="G1887" s="1545"/>
      <c r="H1887" s="449" t="s">
        <v>3199</v>
      </c>
      <c r="I1887" s="402">
        <v>608071</v>
      </c>
      <c r="J1887" s="402">
        <v>2015</v>
      </c>
      <c r="K1887" s="1203"/>
    </row>
    <row r="1888" spans="1:11">
      <c r="A1888" s="1543"/>
      <c r="B1888" s="1545"/>
      <c r="C1888" s="1547"/>
      <c r="D1888" s="1545"/>
      <c r="E1888" s="1545"/>
      <c r="F1888" s="1545"/>
      <c r="G1888" s="1545"/>
      <c r="H1888" s="735" t="s">
        <v>3111</v>
      </c>
      <c r="I1888" s="402">
        <v>608078</v>
      </c>
      <c r="J1888" s="402">
        <v>2015</v>
      </c>
      <c r="K1888" s="1203"/>
    </row>
    <row r="1889" spans="1:11">
      <c r="A1889" s="1543"/>
      <c r="B1889" s="1545"/>
      <c r="C1889" s="1547"/>
      <c r="D1889" s="1545"/>
      <c r="E1889" s="1545"/>
      <c r="F1889" s="1545"/>
      <c r="G1889" s="1545"/>
      <c r="H1889" s="735" t="s">
        <v>3182</v>
      </c>
      <c r="I1889" s="402">
        <v>608094</v>
      </c>
      <c r="J1889" s="402">
        <v>2015</v>
      </c>
      <c r="K1889" s="1203"/>
    </row>
    <row r="1890" spans="1:11" ht="27.6">
      <c r="A1890" s="1543"/>
      <c r="B1890" s="1545"/>
      <c r="C1890" s="1547"/>
      <c r="D1890" s="1545"/>
      <c r="E1890" s="1545"/>
      <c r="F1890" s="1545"/>
      <c r="G1890" s="1545"/>
      <c r="H1890" s="735" t="s">
        <v>3200</v>
      </c>
      <c r="I1890" s="402">
        <v>608114</v>
      </c>
      <c r="J1890" s="402">
        <v>2015</v>
      </c>
      <c r="K1890" s="1203"/>
    </row>
    <row r="1891" spans="1:11" ht="27.6">
      <c r="A1891" s="1543"/>
      <c r="B1891" s="1545"/>
      <c r="C1891" s="1547"/>
      <c r="D1891" s="1545"/>
      <c r="E1891" s="1545"/>
      <c r="F1891" s="1545"/>
      <c r="G1891" s="1545"/>
      <c r="H1891" s="735" t="s">
        <v>3200</v>
      </c>
      <c r="I1891" s="402">
        <v>608115</v>
      </c>
      <c r="J1891" s="402">
        <v>2015</v>
      </c>
      <c r="K1891" s="1203"/>
    </row>
    <row r="1892" spans="1:11" ht="27.6">
      <c r="A1892" s="1543"/>
      <c r="B1892" s="1545"/>
      <c r="C1892" s="1547"/>
      <c r="D1892" s="1545"/>
      <c r="E1892" s="1545"/>
      <c r="F1892" s="1545"/>
      <c r="G1892" s="1545"/>
      <c r="H1892" s="735" t="s">
        <v>3200</v>
      </c>
      <c r="I1892" s="402">
        <v>608116</v>
      </c>
      <c r="J1892" s="402">
        <v>2015</v>
      </c>
      <c r="K1892" s="1203"/>
    </row>
    <row r="1893" spans="1:11" ht="27.6">
      <c r="A1893" s="1543"/>
      <c r="B1893" s="1545"/>
      <c r="C1893" s="1547"/>
      <c r="D1893" s="1545"/>
      <c r="E1893" s="1545"/>
      <c r="F1893" s="1545"/>
      <c r="G1893" s="1545"/>
      <c r="H1893" s="735" t="s">
        <v>3201</v>
      </c>
      <c r="I1893" s="402">
        <v>608117</v>
      </c>
      <c r="J1893" s="402">
        <v>2015</v>
      </c>
      <c r="K1893" s="1203"/>
    </row>
    <row r="1894" spans="1:11">
      <c r="A1894" s="1543"/>
      <c r="B1894" s="1545"/>
      <c r="C1894" s="1547"/>
      <c r="D1894" s="1545"/>
      <c r="E1894" s="1545"/>
      <c r="F1894" s="1545"/>
      <c r="G1894" s="1545"/>
      <c r="H1894" s="735" t="s">
        <v>3170</v>
      </c>
      <c r="I1894" s="402">
        <v>608123</v>
      </c>
      <c r="J1894" s="402">
        <v>2015</v>
      </c>
      <c r="K1894" s="1203"/>
    </row>
    <row r="1895" spans="1:11" ht="27.6">
      <c r="A1895" s="1543"/>
      <c r="B1895" s="1545"/>
      <c r="C1895" s="1547"/>
      <c r="D1895" s="1545"/>
      <c r="E1895" s="1545"/>
      <c r="F1895" s="1545"/>
      <c r="G1895" s="1545"/>
      <c r="H1895" s="735" t="s">
        <v>3202</v>
      </c>
      <c r="I1895" s="402">
        <v>608150</v>
      </c>
      <c r="J1895" s="402">
        <v>2015</v>
      </c>
      <c r="K1895" s="1203"/>
    </row>
    <row r="1896" spans="1:11" ht="27.6">
      <c r="A1896" s="1543"/>
      <c r="B1896" s="1545"/>
      <c r="C1896" s="1547"/>
      <c r="D1896" s="1545"/>
      <c r="E1896" s="1545"/>
      <c r="F1896" s="1545"/>
      <c r="G1896" s="1545"/>
      <c r="H1896" s="735" t="s">
        <v>3202</v>
      </c>
      <c r="I1896" s="402">
        <v>608151</v>
      </c>
      <c r="J1896" s="402">
        <v>2015</v>
      </c>
      <c r="K1896" s="1203"/>
    </row>
    <row r="1897" spans="1:11" ht="27.6">
      <c r="A1897" s="1543"/>
      <c r="B1897" s="1545"/>
      <c r="C1897" s="1547"/>
      <c r="D1897" s="1545"/>
      <c r="E1897" s="1545"/>
      <c r="F1897" s="1545"/>
      <c r="G1897" s="1545"/>
      <c r="H1897" s="735" t="s">
        <v>3202</v>
      </c>
      <c r="I1897" s="402">
        <v>608152</v>
      </c>
      <c r="J1897" s="402">
        <v>2015</v>
      </c>
      <c r="K1897" s="1203"/>
    </row>
    <row r="1898" spans="1:11" ht="27.6">
      <c r="A1898" s="1543"/>
      <c r="B1898" s="1545"/>
      <c r="C1898" s="1547"/>
      <c r="D1898" s="1545"/>
      <c r="E1898" s="1545"/>
      <c r="F1898" s="1545"/>
      <c r="G1898" s="1545"/>
      <c r="H1898" s="735" t="s">
        <v>3202</v>
      </c>
      <c r="I1898" s="402">
        <v>608153</v>
      </c>
      <c r="J1898" s="402">
        <v>2015</v>
      </c>
      <c r="K1898" s="1203"/>
    </row>
    <row r="1899" spans="1:11" ht="27.6">
      <c r="A1899" s="1543"/>
      <c r="B1899" s="1545"/>
      <c r="C1899" s="1547"/>
      <c r="D1899" s="1545"/>
      <c r="E1899" s="1545"/>
      <c r="F1899" s="1545"/>
      <c r="G1899" s="1545"/>
      <c r="H1899" s="735" t="s">
        <v>3092</v>
      </c>
      <c r="I1899" s="402">
        <v>608157</v>
      </c>
      <c r="J1899" s="402">
        <v>2015</v>
      </c>
      <c r="K1899" s="1203"/>
    </row>
    <row r="1900" spans="1:11">
      <c r="A1900" s="1543"/>
      <c r="B1900" s="1545"/>
      <c r="C1900" s="1547"/>
      <c r="D1900" s="1545"/>
      <c r="E1900" s="1545"/>
      <c r="F1900" s="1545"/>
      <c r="G1900" s="1545"/>
      <c r="H1900" s="735" t="s">
        <v>3203</v>
      </c>
      <c r="I1900" s="402">
        <v>608161</v>
      </c>
      <c r="J1900" s="402">
        <v>2015</v>
      </c>
      <c r="K1900" s="1203"/>
    </row>
    <row r="1901" spans="1:11">
      <c r="A1901" s="1543"/>
      <c r="B1901" s="1545"/>
      <c r="C1901" s="1547"/>
      <c r="D1901" s="1545"/>
      <c r="E1901" s="1545"/>
      <c r="F1901" s="1545"/>
      <c r="G1901" s="1545"/>
      <c r="H1901" s="735" t="s">
        <v>3148</v>
      </c>
      <c r="I1901" s="402">
        <v>608172</v>
      </c>
      <c r="J1901" s="402">
        <v>2015</v>
      </c>
      <c r="K1901" s="1203"/>
    </row>
    <row r="1902" spans="1:11">
      <c r="A1902" s="1543"/>
      <c r="B1902" s="1545"/>
      <c r="C1902" s="1547"/>
      <c r="D1902" s="1545"/>
      <c r="E1902" s="1545"/>
      <c r="F1902" s="1545"/>
      <c r="G1902" s="1545"/>
      <c r="H1902" s="735" t="s">
        <v>3204</v>
      </c>
      <c r="I1902" s="402">
        <v>608174</v>
      </c>
      <c r="J1902" s="402">
        <v>2015</v>
      </c>
      <c r="K1902" s="1203"/>
    </row>
    <row r="1903" spans="1:11">
      <c r="A1903" s="1543"/>
      <c r="B1903" s="1545"/>
      <c r="C1903" s="1547"/>
      <c r="D1903" s="1545"/>
      <c r="E1903" s="1545"/>
      <c r="F1903" s="1545"/>
      <c r="G1903" s="1545"/>
      <c r="H1903" s="735" t="s">
        <v>4887</v>
      </c>
      <c r="I1903" s="402"/>
      <c r="J1903" s="402">
        <v>2015</v>
      </c>
      <c r="K1903" s="1203"/>
    </row>
    <row r="1904" spans="1:11">
      <c r="A1904" s="1543"/>
      <c r="B1904" s="1545"/>
      <c r="C1904" s="1547"/>
      <c r="D1904" s="1545"/>
      <c r="E1904" s="1545"/>
      <c r="F1904" s="1545"/>
      <c r="G1904" s="1545"/>
      <c r="H1904" s="735" t="s">
        <v>4888</v>
      </c>
      <c r="I1904" s="402"/>
      <c r="J1904" s="402">
        <v>2015</v>
      </c>
      <c r="K1904" s="1203"/>
    </row>
    <row r="1905" spans="1:11">
      <c r="A1905" s="1543"/>
      <c r="B1905" s="1545"/>
      <c r="C1905" s="1547"/>
      <c r="D1905" s="1545"/>
      <c r="E1905" s="1545"/>
      <c r="F1905" s="1545"/>
      <c r="G1905" s="1545"/>
      <c r="H1905" s="735" t="s">
        <v>3205</v>
      </c>
      <c r="I1905" s="402">
        <v>608186</v>
      </c>
      <c r="J1905" s="402">
        <v>2015</v>
      </c>
      <c r="K1905" s="1203"/>
    </row>
    <row r="1906" spans="1:11" ht="27.6">
      <c r="A1906" s="1543"/>
      <c r="B1906" s="1545"/>
      <c r="C1906" s="1547"/>
      <c r="D1906" s="1545"/>
      <c r="E1906" s="1545"/>
      <c r="F1906" s="1545"/>
      <c r="G1906" s="1545"/>
      <c r="H1906" s="735" t="s">
        <v>3206</v>
      </c>
      <c r="I1906" s="402">
        <v>608188</v>
      </c>
      <c r="J1906" s="402">
        <v>2015</v>
      </c>
      <c r="K1906" s="1203"/>
    </row>
    <row r="1907" spans="1:11">
      <c r="A1907" s="1543"/>
      <c r="B1907" s="1545"/>
      <c r="C1907" s="1547"/>
      <c r="D1907" s="1545"/>
      <c r="E1907" s="1545"/>
      <c r="F1907" s="1545"/>
      <c r="G1907" s="1545"/>
      <c r="H1907" s="735" t="s">
        <v>4889</v>
      </c>
      <c r="I1907" s="402">
        <v>608191</v>
      </c>
      <c r="J1907" s="402">
        <v>2015</v>
      </c>
      <c r="K1907" s="1203"/>
    </row>
    <row r="1908" spans="1:11">
      <c r="A1908" s="1543"/>
      <c r="B1908" s="1545"/>
      <c r="C1908" s="1547"/>
      <c r="D1908" s="1545"/>
      <c r="E1908" s="1545"/>
      <c r="F1908" s="1545"/>
      <c r="G1908" s="1545"/>
      <c r="H1908" s="735" t="s">
        <v>3184</v>
      </c>
      <c r="I1908" s="402">
        <v>608101</v>
      </c>
      <c r="J1908" s="402">
        <v>2015</v>
      </c>
      <c r="K1908" s="1203"/>
    </row>
    <row r="1909" spans="1:11">
      <c r="A1909" s="1543"/>
      <c r="B1909" s="1545"/>
      <c r="C1909" s="1547"/>
      <c r="D1909" s="1545"/>
      <c r="E1909" s="1545"/>
      <c r="F1909" s="1545"/>
      <c r="G1909" s="1545"/>
      <c r="H1909" s="735" t="s">
        <v>3184</v>
      </c>
      <c r="I1909" s="402">
        <v>608102</v>
      </c>
      <c r="J1909" s="402">
        <v>2015</v>
      </c>
      <c r="K1909" s="1203"/>
    </row>
    <row r="1910" spans="1:11">
      <c r="A1910" s="1543"/>
      <c r="B1910" s="1545"/>
      <c r="C1910" s="1547"/>
      <c r="D1910" s="1545"/>
      <c r="E1910" s="1545"/>
      <c r="F1910" s="1545"/>
      <c r="G1910" s="1545"/>
      <c r="H1910" s="735" t="s">
        <v>3184</v>
      </c>
      <c r="I1910" s="402">
        <v>608103</v>
      </c>
      <c r="J1910" s="402">
        <v>2015</v>
      </c>
      <c r="K1910" s="1203"/>
    </row>
    <row r="1911" spans="1:11">
      <c r="A1911" s="1543"/>
      <c r="B1911" s="1545"/>
      <c r="C1911" s="1547"/>
      <c r="D1911" s="1545"/>
      <c r="E1911" s="1545"/>
      <c r="F1911" s="1545"/>
      <c r="G1911" s="1545"/>
      <c r="H1911" s="735" t="s">
        <v>3184</v>
      </c>
      <c r="I1911" s="402">
        <v>608104</v>
      </c>
      <c r="J1911" s="402">
        <v>2015</v>
      </c>
      <c r="K1911" s="1203"/>
    </row>
    <row r="1912" spans="1:11">
      <c r="A1912" s="1543"/>
      <c r="B1912" s="1545"/>
      <c r="C1912" s="1547"/>
      <c r="D1912" s="1545"/>
      <c r="E1912" s="1545"/>
      <c r="F1912" s="1545"/>
      <c r="G1912" s="1545"/>
      <c r="H1912" s="735" t="s">
        <v>3184</v>
      </c>
      <c r="I1912" s="402">
        <v>608105</v>
      </c>
      <c r="J1912" s="402">
        <v>2015</v>
      </c>
      <c r="K1912" s="1203"/>
    </row>
    <row r="1913" spans="1:11">
      <c r="A1913" s="1543"/>
      <c r="B1913" s="1545"/>
      <c r="C1913" s="1547"/>
      <c r="D1913" s="1545"/>
      <c r="E1913" s="1545"/>
      <c r="F1913" s="1545"/>
      <c r="G1913" s="1545"/>
      <c r="H1913" s="735" t="s">
        <v>3184</v>
      </c>
      <c r="I1913" s="402">
        <v>608106</v>
      </c>
      <c r="J1913" s="402">
        <v>2015</v>
      </c>
      <c r="K1913" s="1203"/>
    </row>
    <row r="1914" spans="1:11">
      <c r="A1914" s="1543"/>
      <c r="B1914" s="1545"/>
      <c r="C1914" s="1547"/>
      <c r="D1914" s="1545"/>
      <c r="E1914" s="1545"/>
      <c r="F1914" s="1545"/>
      <c r="G1914" s="1545"/>
      <c r="H1914" s="735" t="s">
        <v>3184</v>
      </c>
      <c r="I1914" s="402">
        <v>608107</v>
      </c>
      <c r="J1914" s="402">
        <v>2015</v>
      </c>
      <c r="K1914" s="1203"/>
    </row>
    <row r="1915" spans="1:11">
      <c r="A1915" s="1543"/>
      <c r="B1915" s="1545"/>
      <c r="C1915" s="1547"/>
      <c r="D1915" s="1545"/>
      <c r="E1915" s="1545"/>
      <c r="F1915" s="1545"/>
      <c r="G1915" s="1545"/>
      <c r="H1915" s="735" t="s">
        <v>3184</v>
      </c>
      <c r="I1915" s="402">
        <v>608108</v>
      </c>
      <c r="J1915" s="402">
        <v>2015</v>
      </c>
      <c r="K1915" s="1203"/>
    </row>
    <row r="1916" spans="1:11" ht="27.6">
      <c r="A1916" s="1543"/>
      <c r="B1916" s="1545"/>
      <c r="C1916" s="1547"/>
      <c r="D1916" s="1545"/>
      <c r="E1916" s="1545"/>
      <c r="F1916" s="1545"/>
      <c r="G1916" s="1545"/>
      <c r="H1916" s="735" t="s">
        <v>3183</v>
      </c>
      <c r="I1916" s="402">
        <v>608096</v>
      </c>
      <c r="J1916" s="402">
        <v>2015</v>
      </c>
      <c r="K1916" s="1203"/>
    </row>
    <row r="1917" spans="1:11" ht="27.6">
      <c r="A1917" s="1543"/>
      <c r="B1917" s="1545"/>
      <c r="C1917" s="1547"/>
      <c r="D1917" s="1545"/>
      <c r="E1917" s="1545"/>
      <c r="F1917" s="1545"/>
      <c r="G1917" s="1545"/>
      <c r="H1917" s="735" t="s">
        <v>3183</v>
      </c>
      <c r="I1917" s="402">
        <v>608097</v>
      </c>
      <c r="J1917" s="402">
        <v>2015</v>
      </c>
      <c r="K1917" s="1203"/>
    </row>
    <row r="1918" spans="1:11" ht="27.6">
      <c r="A1918" s="1543"/>
      <c r="B1918" s="1545"/>
      <c r="C1918" s="1547"/>
      <c r="D1918" s="1545"/>
      <c r="E1918" s="1545"/>
      <c r="F1918" s="1545"/>
      <c r="G1918" s="1545"/>
      <c r="H1918" s="735" t="s">
        <v>3183</v>
      </c>
      <c r="I1918" s="402">
        <v>608098</v>
      </c>
      <c r="J1918" s="402">
        <v>2015</v>
      </c>
      <c r="K1918" s="1203"/>
    </row>
    <row r="1919" spans="1:11" ht="27.6">
      <c r="A1919" s="1543"/>
      <c r="B1919" s="1545"/>
      <c r="C1919" s="1547"/>
      <c r="D1919" s="1545"/>
      <c r="E1919" s="1545"/>
      <c r="F1919" s="1545"/>
      <c r="G1919" s="1545"/>
      <c r="H1919" s="735" t="s">
        <v>3183</v>
      </c>
      <c r="I1919" s="402">
        <v>608099</v>
      </c>
      <c r="J1919" s="402">
        <v>2015</v>
      </c>
      <c r="K1919" s="1203"/>
    </row>
    <row r="1920" spans="1:11" ht="27.6">
      <c r="A1920" s="1543"/>
      <c r="B1920" s="1545"/>
      <c r="C1920" s="1547"/>
      <c r="D1920" s="1545"/>
      <c r="E1920" s="1545"/>
      <c r="F1920" s="1545"/>
      <c r="G1920" s="1545"/>
      <c r="H1920" s="735" t="s">
        <v>3141</v>
      </c>
      <c r="I1920" s="402">
        <v>608075</v>
      </c>
      <c r="J1920" s="402">
        <v>2015</v>
      </c>
      <c r="K1920" s="1203"/>
    </row>
    <row r="1921" spans="1:11">
      <c r="A1921" s="1543"/>
      <c r="B1921" s="1545"/>
      <c r="C1921" s="1547"/>
      <c r="D1921" s="1545"/>
      <c r="E1921" s="1545"/>
      <c r="F1921" s="1545"/>
      <c r="G1921" s="1545"/>
      <c r="H1921" s="735" t="s">
        <v>4890</v>
      </c>
      <c r="I1921" s="734">
        <v>607933</v>
      </c>
      <c r="J1921" s="734">
        <v>2015</v>
      </c>
      <c r="K1921" s="1203"/>
    </row>
    <row r="1922" spans="1:11">
      <c r="A1922" s="1543"/>
      <c r="B1922" s="1545"/>
      <c r="C1922" s="1547"/>
      <c r="D1922" s="1545"/>
      <c r="E1922" s="1545"/>
      <c r="F1922" s="1545"/>
      <c r="G1922" s="1545"/>
      <c r="H1922" s="735" t="s">
        <v>4844</v>
      </c>
      <c r="I1922" s="402"/>
      <c r="J1922" s="402"/>
      <c r="K1922" s="1203"/>
    </row>
    <row r="1923" spans="1:11">
      <c r="A1923" s="1543"/>
      <c r="B1923" s="1545"/>
      <c r="C1923" s="1547"/>
      <c r="D1923" s="1545"/>
      <c r="E1923" s="1545"/>
      <c r="F1923" s="1545"/>
      <c r="G1923" s="1545"/>
      <c r="H1923" s="735" t="s">
        <v>3455</v>
      </c>
      <c r="I1923" s="402">
        <v>613745</v>
      </c>
      <c r="J1923" s="402">
        <v>2019</v>
      </c>
      <c r="K1923" s="1203"/>
    </row>
    <row r="1924" spans="1:11">
      <c r="A1924" s="1543"/>
      <c r="B1924" s="1545"/>
      <c r="C1924" s="1547"/>
      <c r="D1924" s="1545"/>
      <c r="E1924" s="1545"/>
      <c r="F1924" s="1545"/>
      <c r="G1924" s="1545"/>
      <c r="H1924" s="735" t="s">
        <v>3442</v>
      </c>
      <c r="I1924" s="402"/>
      <c r="J1924" s="402">
        <v>2019</v>
      </c>
      <c r="K1924" s="1203"/>
    </row>
    <row r="1925" spans="1:11">
      <c r="A1925" s="1543"/>
      <c r="B1925" s="1545"/>
      <c r="C1925" s="1547"/>
      <c r="D1925" s="1545"/>
      <c r="E1925" s="1545"/>
      <c r="F1925" s="1545"/>
      <c r="G1925" s="1545"/>
      <c r="H1925" s="735" t="s">
        <v>3456</v>
      </c>
      <c r="I1925" s="402">
        <v>609192</v>
      </c>
      <c r="J1925" s="402">
        <v>2021</v>
      </c>
      <c r="K1925" s="1203"/>
    </row>
    <row r="1926" spans="1:11">
      <c r="A1926" s="1543"/>
      <c r="B1926" s="1545"/>
      <c r="C1926" s="1547"/>
      <c r="D1926" s="1545"/>
      <c r="E1926" s="1545"/>
      <c r="F1926" s="1545"/>
      <c r="G1926" s="1545"/>
      <c r="H1926" s="735" t="s">
        <v>3430</v>
      </c>
      <c r="I1926" s="745">
        <v>501068</v>
      </c>
      <c r="J1926" s="402">
        <v>2021</v>
      </c>
      <c r="K1926" s="1203"/>
    </row>
    <row r="1927" spans="1:11">
      <c r="A1927" s="1543"/>
      <c r="B1927" s="1545"/>
      <c r="C1927" s="1547"/>
      <c r="D1927" s="1545"/>
      <c r="E1927" s="1545"/>
      <c r="F1927" s="1545"/>
      <c r="G1927" s="1545"/>
      <c r="H1927" s="735" t="s">
        <v>4891</v>
      </c>
      <c r="I1927" s="745">
        <v>502027</v>
      </c>
      <c r="J1927" s="402">
        <v>2024</v>
      </c>
      <c r="K1927" s="1203"/>
    </row>
    <row r="1928" spans="1:11">
      <c r="A1928" s="1543"/>
      <c r="B1928" s="1545"/>
      <c r="C1928" s="1547"/>
      <c r="D1928" s="1545"/>
      <c r="E1928" s="1545"/>
      <c r="F1928" s="1545"/>
      <c r="G1928" s="1545"/>
      <c r="H1928" s="735" t="s">
        <v>4892</v>
      </c>
      <c r="I1928" s="745">
        <v>502028</v>
      </c>
      <c r="J1928" s="402">
        <v>2024</v>
      </c>
      <c r="K1928" s="1203"/>
    </row>
    <row r="1929" spans="1:11">
      <c r="A1929" s="1543"/>
      <c r="B1929" s="1545"/>
      <c r="C1929" s="1547"/>
      <c r="D1929" s="1545"/>
      <c r="E1929" s="1545"/>
      <c r="F1929" s="1545"/>
      <c r="G1929" s="1545"/>
      <c r="H1929" s="735" t="s">
        <v>4893</v>
      </c>
      <c r="I1929" s="745">
        <v>502030</v>
      </c>
      <c r="J1929" s="402">
        <v>2024</v>
      </c>
      <c r="K1929" s="1203"/>
    </row>
    <row r="1930" spans="1:11" ht="14.4" thickBot="1">
      <c r="A1930" s="1543"/>
      <c r="B1930" s="1545"/>
      <c r="C1930" s="1547"/>
      <c r="D1930" s="1545"/>
      <c r="E1930" s="1545"/>
      <c r="F1930" s="1545"/>
      <c r="G1930" s="1545"/>
      <c r="H1930" s="736" t="s">
        <v>4894</v>
      </c>
      <c r="I1930" s="758">
        <v>502035</v>
      </c>
      <c r="J1930" s="737">
        <v>2024</v>
      </c>
      <c r="K1930" s="1203"/>
    </row>
    <row r="1931" spans="1:11">
      <c r="A1931" s="1543"/>
      <c r="B1931" s="1545"/>
      <c r="C1931" s="1547"/>
      <c r="D1931" s="1545"/>
      <c r="E1931" s="1545"/>
      <c r="F1931" s="1545"/>
      <c r="G1931" s="1545"/>
      <c r="H1931" s="747" t="s">
        <v>3094</v>
      </c>
      <c r="I1931" s="734">
        <v>608287</v>
      </c>
      <c r="J1931" s="734">
        <v>2015</v>
      </c>
      <c r="K1931" s="1203"/>
    </row>
    <row r="1932" spans="1:11">
      <c r="A1932" s="1543"/>
      <c r="B1932" s="1545"/>
      <c r="C1932" s="1547"/>
      <c r="D1932" s="1545"/>
      <c r="E1932" s="1545"/>
      <c r="F1932" s="1545"/>
      <c r="G1932" s="1545"/>
      <c r="H1932" s="735" t="s">
        <v>3094</v>
      </c>
      <c r="I1932" s="734">
        <v>608288</v>
      </c>
      <c r="J1932" s="734">
        <v>2015</v>
      </c>
      <c r="K1932" s="1203"/>
    </row>
    <row r="1933" spans="1:11">
      <c r="A1933" s="1543"/>
      <c r="B1933" s="1545"/>
      <c r="C1933" s="1547"/>
      <c r="D1933" s="1545"/>
      <c r="E1933" s="1545"/>
      <c r="F1933" s="1545"/>
      <c r="G1933" s="1545"/>
      <c r="H1933" s="747" t="s">
        <v>3094</v>
      </c>
      <c r="I1933" s="734">
        <v>608289</v>
      </c>
      <c r="J1933" s="734">
        <v>2015</v>
      </c>
      <c r="K1933" s="1203"/>
    </row>
    <row r="1934" spans="1:11">
      <c r="A1934" s="1543"/>
      <c r="B1934" s="1545"/>
      <c r="C1934" s="1547"/>
      <c r="D1934" s="1545"/>
      <c r="E1934" s="1545"/>
      <c r="F1934" s="1545"/>
      <c r="G1934" s="1545"/>
      <c r="H1934" s="747" t="s">
        <v>3094</v>
      </c>
      <c r="I1934" s="734">
        <v>608290</v>
      </c>
      <c r="J1934" s="734">
        <v>2015</v>
      </c>
      <c r="K1934" s="1203"/>
    </row>
    <row r="1935" spans="1:11">
      <c r="A1935" s="1543"/>
      <c r="B1935" s="1545"/>
      <c r="C1935" s="1547"/>
      <c r="D1935" s="1545"/>
      <c r="E1935" s="1545"/>
      <c r="F1935" s="1545"/>
      <c r="G1935" s="1545"/>
      <c r="H1935" s="738" t="s">
        <v>3095</v>
      </c>
      <c r="I1935" s="402">
        <v>608241</v>
      </c>
      <c r="J1935" s="402">
        <v>2015</v>
      </c>
      <c r="K1935" s="1203"/>
    </row>
    <row r="1936" spans="1:11">
      <c r="A1936" s="1543"/>
      <c r="B1936" s="1545"/>
      <c r="C1936" s="1547"/>
      <c r="D1936" s="1545"/>
      <c r="E1936" s="1545"/>
      <c r="F1936" s="1545"/>
      <c r="G1936" s="1545"/>
      <c r="H1936" s="738" t="s">
        <v>3095</v>
      </c>
      <c r="I1936" s="402">
        <v>608242</v>
      </c>
      <c r="J1936" s="402">
        <v>2015</v>
      </c>
      <c r="K1936" s="1203"/>
    </row>
    <row r="1937" spans="1:11">
      <c r="A1937" s="1543"/>
      <c r="B1937" s="1545"/>
      <c r="C1937" s="1547"/>
      <c r="D1937" s="1545"/>
      <c r="E1937" s="1545"/>
      <c r="F1937" s="1545"/>
      <c r="G1937" s="1545"/>
      <c r="H1937" s="738" t="s">
        <v>3095</v>
      </c>
      <c r="I1937" s="402">
        <v>608243</v>
      </c>
      <c r="J1937" s="402">
        <v>2015</v>
      </c>
      <c r="K1937" s="1203"/>
    </row>
    <row r="1938" spans="1:11">
      <c r="A1938" s="1543"/>
      <c r="B1938" s="1545"/>
      <c r="C1938" s="1547"/>
      <c r="D1938" s="1545"/>
      <c r="E1938" s="1545"/>
      <c r="F1938" s="1545"/>
      <c r="G1938" s="1545"/>
      <c r="H1938" s="738" t="s">
        <v>3095</v>
      </c>
      <c r="I1938" s="402">
        <v>608244</v>
      </c>
      <c r="J1938" s="402">
        <v>2015</v>
      </c>
      <c r="K1938" s="1203"/>
    </row>
    <row r="1939" spans="1:11">
      <c r="A1939" s="1543"/>
      <c r="B1939" s="1545"/>
      <c r="C1939" s="1547"/>
      <c r="D1939" s="1545"/>
      <c r="E1939" s="1545"/>
      <c r="F1939" s="1545"/>
      <c r="G1939" s="1545"/>
      <c r="H1939" s="738" t="s">
        <v>1577</v>
      </c>
      <c r="I1939" s="402">
        <v>608355</v>
      </c>
      <c r="J1939" s="402">
        <v>2015</v>
      </c>
      <c r="K1939" s="1203"/>
    </row>
    <row r="1940" spans="1:11">
      <c r="A1940" s="1543"/>
      <c r="B1940" s="1545"/>
      <c r="C1940" s="1547"/>
      <c r="D1940" s="1545"/>
      <c r="E1940" s="1545"/>
      <c r="F1940" s="1545"/>
      <c r="G1940" s="1545"/>
      <c r="H1940" s="738" t="s">
        <v>1574</v>
      </c>
      <c r="I1940" s="402">
        <v>608993</v>
      </c>
      <c r="J1940" s="402">
        <v>2015</v>
      </c>
      <c r="K1940" s="1203"/>
    </row>
    <row r="1941" spans="1:11">
      <c r="A1941" s="1543"/>
      <c r="B1941" s="1545"/>
      <c r="C1941" s="1547"/>
      <c r="D1941" s="1545"/>
      <c r="E1941" s="1545"/>
      <c r="F1941" s="1545"/>
      <c r="G1941" s="1545"/>
      <c r="H1941" s="738" t="s">
        <v>1574</v>
      </c>
      <c r="I1941" s="402">
        <v>608994</v>
      </c>
      <c r="J1941" s="402">
        <v>2015</v>
      </c>
      <c r="K1941" s="1203"/>
    </row>
    <row r="1942" spans="1:11">
      <c r="A1942" s="1543"/>
      <c r="B1942" s="1545"/>
      <c r="C1942" s="1547"/>
      <c r="D1942" s="1545"/>
      <c r="E1942" s="1545"/>
      <c r="F1942" s="1545"/>
      <c r="G1942" s="1545"/>
      <c r="H1942" s="738" t="s">
        <v>1574</v>
      </c>
      <c r="I1942" s="402">
        <v>608995</v>
      </c>
      <c r="J1942" s="402">
        <v>2015</v>
      </c>
      <c r="K1942" s="1203"/>
    </row>
    <row r="1943" spans="1:11">
      <c r="A1943" s="1543"/>
      <c r="B1943" s="1545"/>
      <c r="C1943" s="1547"/>
      <c r="D1943" s="1545"/>
      <c r="E1943" s="1545"/>
      <c r="F1943" s="1545"/>
      <c r="G1943" s="1545"/>
      <c r="H1943" s="738" t="s">
        <v>1574</v>
      </c>
      <c r="I1943" s="402">
        <v>608996</v>
      </c>
      <c r="J1943" s="402">
        <v>2015</v>
      </c>
      <c r="K1943" s="1203"/>
    </row>
    <row r="1944" spans="1:11">
      <c r="A1944" s="1543"/>
      <c r="B1944" s="1545"/>
      <c r="C1944" s="1547"/>
      <c r="D1944" s="1545"/>
      <c r="E1944" s="1545"/>
      <c r="F1944" s="1545"/>
      <c r="G1944" s="1545"/>
      <c r="H1944" s="738" t="s">
        <v>1574</v>
      </c>
      <c r="I1944" s="402">
        <v>608997</v>
      </c>
      <c r="J1944" s="402">
        <v>2015</v>
      </c>
      <c r="K1944" s="1203"/>
    </row>
    <row r="1945" spans="1:11">
      <c r="A1945" s="1543"/>
      <c r="B1945" s="1545"/>
      <c r="C1945" s="1547"/>
      <c r="D1945" s="1545"/>
      <c r="E1945" s="1545"/>
      <c r="F1945" s="1545"/>
      <c r="G1945" s="1545"/>
      <c r="H1945" s="738" t="s">
        <v>1574</v>
      </c>
      <c r="I1945" s="402">
        <v>609008</v>
      </c>
      <c r="J1945" s="402">
        <v>2015</v>
      </c>
      <c r="K1945" s="1203"/>
    </row>
    <row r="1946" spans="1:11">
      <c r="A1946" s="1543"/>
      <c r="B1946" s="1545"/>
      <c r="C1946" s="1547"/>
      <c r="D1946" s="1545"/>
      <c r="E1946" s="1545"/>
      <c r="F1946" s="1545"/>
      <c r="G1946" s="1545"/>
      <c r="H1946" s="738" t="s">
        <v>1574</v>
      </c>
      <c r="I1946" s="402">
        <v>608999</v>
      </c>
      <c r="J1946" s="402">
        <v>2015</v>
      </c>
      <c r="K1946" s="1203"/>
    </row>
    <row r="1947" spans="1:11">
      <c r="A1947" s="1543"/>
      <c r="B1947" s="1545"/>
      <c r="C1947" s="1547"/>
      <c r="D1947" s="1545"/>
      <c r="E1947" s="1545"/>
      <c r="F1947" s="1545"/>
      <c r="G1947" s="1545"/>
      <c r="H1947" s="738" t="s">
        <v>1574</v>
      </c>
      <c r="I1947" s="402">
        <v>608000</v>
      </c>
      <c r="J1947" s="402">
        <v>2015</v>
      </c>
      <c r="K1947" s="1203"/>
    </row>
    <row r="1948" spans="1:11">
      <c r="A1948" s="1543"/>
      <c r="B1948" s="1545"/>
      <c r="C1948" s="1547"/>
      <c r="D1948" s="1545"/>
      <c r="E1948" s="1545"/>
      <c r="F1948" s="1545"/>
      <c r="G1948" s="1545"/>
      <c r="H1948" s="738" t="s">
        <v>1574</v>
      </c>
      <c r="I1948" s="402">
        <v>608001</v>
      </c>
      <c r="J1948" s="402">
        <v>2015</v>
      </c>
      <c r="K1948" s="1203"/>
    </row>
    <row r="1949" spans="1:11">
      <c r="A1949" s="1543"/>
      <c r="B1949" s="1545"/>
      <c r="C1949" s="1547"/>
      <c r="D1949" s="1545"/>
      <c r="E1949" s="1545"/>
      <c r="F1949" s="1545"/>
      <c r="G1949" s="1545"/>
      <c r="H1949" s="738" t="s">
        <v>1574</v>
      </c>
      <c r="I1949" s="402">
        <v>608002</v>
      </c>
      <c r="J1949" s="402">
        <v>2015</v>
      </c>
      <c r="K1949" s="1203"/>
    </row>
    <row r="1950" spans="1:11">
      <c r="A1950" s="1543"/>
      <c r="B1950" s="1545"/>
      <c r="C1950" s="1547"/>
      <c r="D1950" s="1545"/>
      <c r="E1950" s="1545"/>
      <c r="F1950" s="1545"/>
      <c r="G1950" s="1545"/>
      <c r="H1950" s="738" t="s">
        <v>1574</v>
      </c>
      <c r="I1950" s="402">
        <v>608003</v>
      </c>
      <c r="J1950" s="402">
        <v>2015</v>
      </c>
      <c r="K1950" s="1203"/>
    </row>
    <row r="1951" spans="1:11">
      <c r="A1951" s="1543"/>
      <c r="B1951" s="1545"/>
      <c r="C1951" s="1547"/>
      <c r="D1951" s="1545"/>
      <c r="E1951" s="1545"/>
      <c r="F1951" s="1545"/>
      <c r="G1951" s="1545"/>
      <c r="H1951" s="738" t="s">
        <v>1574</v>
      </c>
      <c r="I1951" s="402">
        <v>608004</v>
      </c>
      <c r="J1951" s="402">
        <v>2015</v>
      </c>
      <c r="K1951" s="1203"/>
    </row>
    <row r="1952" spans="1:11">
      <c r="A1952" s="1543"/>
      <c r="B1952" s="1545"/>
      <c r="C1952" s="1547"/>
      <c r="D1952" s="1545"/>
      <c r="E1952" s="1545"/>
      <c r="F1952" s="1545"/>
      <c r="G1952" s="1545"/>
      <c r="H1952" s="738" t="s">
        <v>1574</v>
      </c>
      <c r="I1952" s="402">
        <v>608005</v>
      </c>
      <c r="J1952" s="402">
        <v>2015</v>
      </c>
      <c r="K1952" s="1203"/>
    </row>
    <row r="1953" spans="1:11">
      <c r="A1953" s="1543"/>
      <c r="B1953" s="1545"/>
      <c r="C1953" s="1547"/>
      <c r="D1953" s="1545"/>
      <c r="E1953" s="1545"/>
      <c r="F1953" s="1545"/>
      <c r="G1953" s="1545"/>
      <c r="H1953" s="738" t="s">
        <v>1574</v>
      </c>
      <c r="I1953" s="402">
        <v>608006</v>
      </c>
      <c r="J1953" s="402">
        <v>2015</v>
      </c>
      <c r="K1953" s="1203"/>
    </row>
    <row r="1954" spans="1:11">
      <c r="A1954" s="1543"/>
      <c r="B1954" s="1545"/>
      <c r="C1954" s="1547"/>
      <c r="D1954" s="1545"/>
      <c r="E1954" s="1545"/>
      <c r="F1954" s="1545"/>
      <c r="G1954" s="1545"/>
      <c r="H1954" s="738" t="s">
        <v>1574</v>
      </c>
      <c r="I1954" s="402">
        <v>608007</v>
      </c>
      <c r="J1954" s="402">
        <v>2015</v>
      </c>
      <c r="K1954" s="1203"/>
    </row>
    <row r="1955" spans="1:11">
      <c r="A1955" s="1543"/>
      <c r="B1955" s="1545"/>
      <c r="C1955" s="1547"/>
      <c r="D1955" s="1545"/>
      <c r="E1955" s="1545"/>
      <c r="F1955" s="1545"/>
      <c r="G1955" s="1545"/>
      <c r="H1955" s="738" t="s">
        <v>1574</v>
      </c>
      <c r="I1955" s="402">
        <v>608008</v>
      </c>
      <c r="J1955" s="402">
        <v>2015</v>
      </c>
      <c r="K1955" s="1203"/>
    </row>
    <row r="1956" spans="1:11">
      <c r="A1956" s="1543"/>
      <c r="B1956" s="1545"/>
      <c r="C1956" s="1547"/>
      <c r="D1956" s="1545"/>
      <c r="E1956" s="1545"/>
      <c r="F1956" s="1545"/>
      <c r="G1956" s="1545"/>
      <c r="H1956" s="738" t="s">
        <v>1563</v>
      </c>
      <c r="I1956" s="402">
        <v>608633</v>
      </c>
      <c r="J1956" s="402">
        <v>2015</v>
      </c>
      <c r="K1956" s="1203"/>
    </row>
    <row r="1957" spans="1:11">
      <c r="A1957" s="1543"/>
      <c r="B1957" s="1545"/>
      <c r="C1957" s="1547"/>
      <c r="D1957" s="1545"/>
      <c r="E1957" s="1545"/>
      <c r="F1957" s="1545"/>
      <c r="G1957" s="1545"/>
      <c r="H1957" s="738" t="s">
        <v>1564</v>
      </c>
      <c r="I1957" s="402">
        <v>608436</v>
      </c>
      <c r="J1957" s="402">
        <v>2015</v>
      </c>
      <c r="K1957" s="1203"/>
    </row>
    <row r="1958" spans="1:11">
      <c r="A1958" s="1543"/>
      <c r="B1958" s="1545"/>
      <c r="C1958" s="1547"/>
      <c r="D1958" s="1545"/>
      <c r="E1958" s="1545"/>
      <c r="F1958" s="1545"/>
      <c r="G1958" s="1545"/>
      <c r="H1958" s="738" t="s">
        <v>1564</v>
      </c>
      <c r="I1958" s="402">
        <v>608437</v>
      </c>
      <c r="J1958" s="402">
        <v>2015</v>
      </c>
      <c r="K1958" s="1203"/>
    </row>
    <row r="1959" spans="1:11">
      <c r="A1959" s="1543"/>
      <c r="B1959" s="1545"/>
      <c r="C1959" s="1547"/>
      <c r="D1959" s="1545"/>
      <c r="E1959" s="1545"/>
      <c r="F1959" s="1545"/>
      <c r="G1959" s="1545"/>
      <c r="H1959" s="738" t="s">
        <v>1565</v>
      </c>
      <c r="I1959" s="402">
        <v>608481</v>
      </c>
      <c r="J1959" s="402">
        <v>2015</v>
      </c>
      <c r="K1959" s="1203"/>
    </row>
    <row r="1960" spans="1:11">
      <c r="A1960" s="1543"/>
      <c r="B1960" s="1545"/>
      <c r="C1960" s="1547"/>
      <c r="D1960" s="1545"/>
      <c r="E1960" s="1545"/>
      <c r="F1960" s="1545"/>
      <c r="G1960" s="1545"/>
      <c r="H1960" s="738" t="s">
        <v>3096</v>
      </c>
      <c r="I1960" s="402">
        <v>608606</v>
      </c>
      <c r="J1960" s="402">
        <v>2015</v>
      </c>
      <c r="K1960" s="1203"/>
    </row>
    <row r="1961" spans="1:11">
      <c r="A1961" s="1543"/>
      <c r="B1961" s="1545"/>
      <c r="C1961" s="1547"/>
      <c r="D1961" s="1545"/>
      <c r="E1961" s="1545"/>
      <c r="F1961" s="1545"/>
      <c r="G1961" s="1545"/>
      <c r="H1961" s="738" t="s">
        <v>1567</v>
      </c>
      <c r="I1961" s="402">
        <v>608044</v>
      </c>
      <c r="J1961" s="402">
        <v>2015</v>
      </c>
      <c r="K1961" s="1203"/>
    </row>
    <row r="1962" spans="1:11">
      <c r="A1962" s="1543"/>
      <c r="B1962" s="1545"/>
      <c r="C1962" s="1547"/>
      <c r="D1962" s="1545"/>
      <c r="E1962" s="1545"/>
      <c r="F1962" s="1545"/>
      <c r="G1962" s="1545"/>
      <c r="H1962" s="738" t="s">
        <v>1575</v>
      </c>
      <c r="I1962" s="402">
        <v>608378</v>
      </c>
      <c r="J1962" s="402">
        <v>2015</v>
      </c>
      <c r="K1962" s="1203"/>
    </row>
    <row r="1963" spans="1:11">
      <c r="A1963" s="1543"/>
      <c r="B1963" s="1545"/>
      <c r="C1963" s="1547"/>
      <c r="D1963" s="1545"/>
      <c r="E1963" s="1545"/>
      <c r="F1963" s="1545"/>
      <c r="G1963" s="1545"/>
      <c r="H1963" s="738" t="s">
        <v>1575</v>
      </c>
      <c r="I1963" s="402">
        <v>608379</v>
      </c>
      <c r="J1963" s="402">
        <v>2015</v>
      </c>
      <c r="K1963" s="1203"/>
    </row>
    <row r="1964" spans="1:11">
      <c r="A1964" s="1543"/>
      <c r="B1964" s="1545"/>
      <c r="C1964" s="1547"/>
      <c r="D1964" s="1545"/>
      <c r="E1964" s="1545"/>
      <c r="F1964" s="1545"/>
      <c r="G1964" s="1545"/>
      <c r="H1964" s="738" t="s">
        <v>3457</v>
      </c>
      <c r="I1964" s="402">
        <v>608565</v>
      </c>
      <c r="J1964" s="402">
        <v>2015</v>
      </c>
      <c r="K1964" s="1203"/>
    </row>
    <row r="1965" spans="1:11">
      <c r="A1965" s="1543"/>
      <c r="B1965" s="1545"/>
      <c r="C1965" s="1547"/>
      <c r="D1965" s="1545"/>
      <c r="E1965" s="1545"/>
      <c r="F1965" s="1545"/>
      <c r="G1965" s="1545"/>
      <c r="H1965" s="738" t="s">
        <v>1569</v>
      </c>
      <c r="I1965" s="402"/>
      <c r="J1965" s="402">
        <v>2015</v>
      </c>
      <c r="K1965" s="1203"/>
    </row>
    <row r="1966" spans="1:11">
      <c r="A1966" s="1543"/>
      <c r="B1966" s="1545"/>
      <c r="C1966" s="1547"/>
      <c r="D1966" s="1545"/>
      <c r="E1966" s="1545"/>
      <c r="F1966" s="1545"/>
      <c r="G1966" s="1545"/>
      <c r="H1966" s="738" t="s">
        <v>3097</v>
      </c>
      <c r="I1966" s="402">
        <v>608512</v>
      </c>
      <c r="J1966" s="402">
        <v>2015</v>
      </c>
      <c r="K1966" s="1203"/>
    </row>
    <row r="1967" spans="1:11">
      <c r="A1967" s="1543"/>
      <c r="B1967" s="1545"/>
      <c r="C1967" s="1547"/>
      <c r="D1967" s="1545"/>
      <c r="E1967" s="1545"/>
      <c r="F1967" s="1545"/>
      <c r="G1967" s="1545"/>
      <c r="H1967" s="738" t="s">
        <v>3097</v>
      </c>
      <c r="I1967" s="402">
        <v>608513</v>
      </c>
      <c r="J1967" s="402">
        <v>2015</v>
      </c>
      <c r="K1967" s="1203"/>
    </row>
    <row r="1968" spans="1:11">
      <c r="A1968" s="1543"/>
      <c r="B1968" s="1545"/>
      <c r="C1968" s="1547"/>
      <c r="D1968" s="1545"/>
      <c r="E1968" s="1545"/>
      <c r="F1968" s="1545"/>
      <c r="G1968" s="1545"/>
      <c r="H1968" s="738" t="s">
        <v>3097</v>
      </c>
      <c r="I1968" s="402">
        <v>608542</v>
      </c>
      <c r="J1968" s="402">
        <v>2015</v>
      </c>
      <c r="K1968" s="1203"/>
    </row>
    <row r="1969" spans="1:11">
      <c r="A1969" s="1543"/>
      <c r="B1969" s="1545"/>
      <c r="C1969" s="1547"/>
      <c r="D1969" s="1545"/>
      <c r="E1969" s="1545"/>
      <c r="F1969" s="1545"/>
      <c r="G1969" s="1545"/>
      <c r="H1969" s="738" t="s">
        <v>3097</v>
      </c>
      <c r="I1969" s="402">
        <v>608543</v>
      </c>
      <c r="J1969" s="402">
        <v>2015</v>
      </c>
      <c r="K1969" s="1203"/>
    </row>
    <row r="1970" spans="1:11">
      <c r="A1970" s="1543"/>
      <c r="B1970" s="1545"/>
      <c r="C1970" s="1547"/>
      <c r="D1970" s="1545"/>
      <c r="E1970" s="1545"/>
      <c r="F1970" s="1545"/>
      <c r="G1970" s="1545"/>
      <c r="H1970" s="738" t="s">
        <v>3097</v>
      </c>
      <c r="I1970" s="402">
        <v>608544</v>
      </c>
      <c r="J1970" s="402">
        <v>2015</v>
      </c>
      <c r="K1970" s="1203"/>
    </row>
    <row r="1971" spans="1:11">
      <c r="A1971" s="1543"/>
      <c r="B1971" s="1545"/>
      <c r="C1971" s="1547"/>
      <c r="D1971" s="1545"/>
      <c r="E1971" s="1545"/>
      <c r="F1971" s="1545"/>
      <c r="G1971" s="1545"/>
      <c r="H1971" s="738" t="s">
        <v>3097</v>
      </c>
      <c r="I1971" s="402">
        <v>608545</v>
      </c>
      <c r="J1971" s="402">
        <v>2015</v>
      </c>
      <c r="K1971" s="1203"/>
    </row>
    <row r="1972" spans="1:11">
      <c r="A1972" s="1543"/>
      <c r="B1972" s="1545"/>
      <c r="C1972" s="1547"/>
      <c r="D1972" s="1545"/>
      <c r="E1972" s="1545"/>
      <c r="F1972" s="1545"/>
      <c r="G1972" s="1545"/>
      <c r="H1972" s="738" t="s">
        <v>3098</v>
      </c>
      <c r="I1972" s="402">
        <v>500683</v>
      </c>
      <c r="J1972" s="402">
        <v>2015</v>
      </c>
      <c r="K1972" s="1203"/>
    </row>
    <row r="1973" spans="1:11" ht="27.6">
      <c r="A1973" s="1543"/>
      <c r="B1973" s="1545"/>
      <c r="C1973" s="1547"/>
      <c r="D1973" s="1545"/>
      <c r="E1973" s="1545"/>
      <c r="F1973" s="1545"/>
      <c r="G1973" s="1545"/>
      <c r="H1973" s="738" t="s">
        <v>3099</v>
      </c>
      <c r="I1973" s="402"/>
      <c r="J1973" s="402">
        <v>2015</v>
      </c>
      <c r="K1973" s="1203"/>
    </row>
    <row r="1974" spans="1:11">
      <c r="A1974" s="1543"/>
      <c r="B1974" s="1545"/>
      <c r="C1974" s="1547"/>
      <c r="D1974" s="1545"/>
      <c r="E1974" s="1545"/>
      <c r="F1974" s="1545"/>
      <c r="G1974" s="1545"/>
      <c r="H1974" s="738" t="s">
        <v>3100</v>
      </c>
      <c r="I1974" s="402"/>
      <c r="J1974" s="402">
        <v>2015</v>
      </c>
      <c r="K1974" s="1203"/>
    </row>
    <row r="1975" spans="1:11">
      <c r="A1975" s="1543"/>
      <c r="B1975" s="1545"/>
      <c r="C1975" s="1547"/>
      <c r="D1975" s="1545"/>
      <c r="E1975" s="1545"/>
      <c r="F1975" s="1545"/>
      <c r="G1975" s="1545"/>
      <c r="H1975" s="738" t="s">
        <v>3101</v>
      </c>
      <c r="I1975" s="402"/>
      <c r="J1975" s="402">
        <v>2015</v>
      </c>
      <c r="K1975" s="1203"/>
    </row>
    <row r="1976" spans="1:11" ht="14.4" thickBot="1">
      <c r="A1976" s="1543"/>
      <c r="B1976" s="1545"/>
      <c r="C1976" s="1547"/>
      <c r="D1976" s="1545"/>
      <c r="E1976" s="1545"/>
      <c r="F1976" s="1545"/>
      <c r="G1976" s="1545"/>
      <c r="H1976" s="744" t="s">
        <v>3102</v>
      </c>
      <c r="I1976" s="737"/>
      <c r="J1976" s="737">
        <v>2015</v>
      </c>
      <c r="K1976" s="1203"/>
    </row>
    <row r="1977" spans="1:11">
      <c r="A1977" s="1542" t="s">
        <v>4776</v>
      </c>
      <c r="B1977" s="1544">
        <v>14</v>
      </c>
      <c r="C1977" s="1546" t="s">
        <v>3207</v>
      </c>
      <c r="D1977" s="1544" t="s">
        <v>4895</v>
      </c>
      <c r="E1977" s="1544">
        <v>15</v>
      </c>
      <c r="F1977" s="1544">
        <v>3.49</v>
      </c>
      <c r="G1977" s="1544">
        <v>2.5</v>
      </c>
      <c r="H1977" s="759" t="s">
        <v>1577</v>
      </c>
      <c r="I1977" s="749">
        <v>608356</v>
      </c>
      <c r="J1977" s="749">
        <v>2015</v>
      </c>
      <c r="K1977" s="1203" t="s">
        <v>4896</v>
      </c>
    </row>
    <row r="1978" spans="1:11">
      <c r="A1978" s="1543"/>
      <c r="B1978" s="1545"/>
      <c r="C1978" s="1547"/>
      <c r="D1978" s="1545"/>
      <c r="E1978" s="1545"/>
      <c r="F1978" s="1545"/>
      <c r="G1978" s="1545"/>
      <c r="H1978" s="738" t="s">
        <v>1574</v>
      </c>
      <c r="I1978" s="402">
        <v>609009</v>
      </c>
      <c r="J1978" s="402">
        <v>2015</v>
      </c>
      <c r="K1978" s="1203"/>
    </row>
    <row r="1979" spans="1:11">
      <c r="A1979" s="1543"/>
      <c r="B1979" s="1545"/>
      <c r="C1979" s="1547"/>
      <c r="D1979" s="1545"/>
      <c r="E1979" s="1545"/>
      <c r="F1979" s="1545"/>
      <c r="G1979" s="1545"/>
      <c r="H1979" s="738" t="s">
        <v>1574</v>
      </c>
      <c r="I1979" s="402">
        <v>609010</v>
      </c>
      <c r="J1979" s="402">
        <v>2015</v>
      </c>
      <c r="K1979" s="1203"/>
    </row>
    <row r="1980" spans="1:11">
      <c r="A1980" s="1543"/>
      <c r="B1980" s="1545"/>
      <c r="C1980" s="1547"/>
      <c r="D1980" s="1545"/>
      <c r="E1980" s="1545"/>
      <c r="F1980" s="1545"/>
      <c r="G1980" s="1545"/>
      <c r="H1980" s="738" t="s">
        <v>1574</v>
      </c>
      <c r="I1980" s="402">
        <v>609011</v>
      </c>
      <c r="J1980" s="402">
        <v>2015</v>
      </c>
      <c r="K1980" s="1203"/>
    </row>
    <row r="1981" spans="1:11">
      <c r="A1981" s="1543"/>
      <c r="B1981" s="1545"/>
      <c r="C1981" s="1547"/>
      <c r="D1981" s="1545"/>
      <c r="E1981" s="1545"/>
      <c r="F1981" s="1545"/>
      <c r="G1981" s="1545"/>
      <c r="H1981" s="738" t="s">
        <v>1574</v>
      </c>
      <c r="I1981" s="402">
        <v>609012</v>
      </c>
      <c r="J1981" s="402">
        <v>2015</v>
      </c>
      <c r="K1981" s="1203"/>
    </row>
    <row r="1982" spans="1:11">
      <c r="A1982" s="1543"/>
      <c r="B1982" s="1545"/>
      <c r="C1982" s="1547"/>
      <c r="D1982" s="1545"/>
      <c r="E1982" s="1545"/>
      <c r="F1982" s="1545"/>
      <c r="G1982" s="1545"/>
      <c r="H1982" s="738" t="s">
        <v>1574</v>
      </c>
      <c r="I1982" s="734">
        <v>608213</v>
      </c>
      <c r="J1982" s="734">
        <v>2015</v>
      </c>
      <c r="K1982" s="1203"/>
    </row>
    <row r="1983" spans="1:11">
      <c r="A1983" s="1543"/>
      <c r="B1983" s="1203"/>
      <c r="C1983" s="1548"/>
      <c r="D1983" s="1203"/>
      <c r="E1983" s="1203"/>
      <c r="F1983" s="1203"/>
      <c r="G1983" s="1203"/>
      <c r="H1983" s="738" t="s">
        <v>1574</v>
      </c>
      <c r="I1983" s="402">
        <v>609014</v>
      </c>
      <c r="J1983" s="402">
        <v>2015</v>
      </c>
      <c r="K1983" s="1203"/>
    </row>
    <row r="1984" spans="1:11">
      <c r="A1984" s="1543"/>
      <c r="B1984" s="1203"/>
      <c r="C1984" s="1548"/>
      <c r="D1984" s="1203"/>
      <c r="E1984" s="1203"/>
      <c r="F1984" s="1203"/>
      <c r="G1984" s="1203"/>
      <c r="H1984" s="738" t="s">
        <v>1574</v>
      </c>
      <c r="I1984" s="402">
        <v>609015</v>
      </c>
      <c r="J1984" s="402">
        <v>2015</v>
      </c>
      <c r="K1984" s="1203"/>
    </row>
    <row r="1985" spans="1:11">
      <c r="A1985" s="1543"/>
      <c r="B1985" s="1203"/>
      <c r="C1985" s="1548"/>
      <c r="D1985" s="1203"/>
      <c r="E1985" s="1203"/>
      <c r="F1985" s="1203"/>
      <c r="G1985" s="1203"/>
      <c r="H1985" s="738" t="s">
        <v>1574</v>
      </c>
      <c r="I1985" s="402">
        <v>609016</v>
      </c>
      <c r="J1985" s="402">
        <v>2015</v>
      </c>
      <c r="K1985" s="1203"/>
    </row>
    <row r="1986" spans="1:11">
      <c r="A1986" s="1543"/>
      <c r="B1986" s="1203"/>
      <c r="C1986" s="1548"/>
      <c r="D1986" s="1203"/>
      <c r="E1986" s="1203"/>
      <c r="F1986" s="1203"/>
      <c r="G1986" s="1203"/>
      <c r="H1986" s="738" t="s">
        <v>1574</v>
      </c>
      <c r="I1986" s="402">
        <v>609017</v>
      </c>
      <c r="J1986" s="402">
        <v>2015</v>
      </c>
      <c r="K1986" s="1203"/>
    </row>
    <row r="1987" spans="1:11">
      <c r="A1987" s="1543"/>
      <c r="B1987" s="1203"/>
      <c r="C1987" s="1548"/>
      <c r="D1987" s="1203"/>
      <c r="E1987" s="1203"/>
      <c r="F1987" s="1203"/>
      <c r="G1987" s="1203"/>
      <c r="H1987" s="738" t="s">
        <v>1574</v>
      </c>
      <c r="I1987" s="734">
        <v>608218</v>
      </c>
      <c r="J1987" s="734">
        <v>2015</v>
      </c>
      <c r="K1987" s="1203"/>
    </row>
    <row r="1988" spans="1:11">
      <c r="A1988" s="1543"/>
      <c r="B1988" s="1203"/>
      <c r="C1988" s="1548"/>
      <c r="D1988" s="1203"/>
      <c r="E1988" s="1203"/>
      <c r="F1988" s="1203"/>
      <c r="G1988" s="1203"/>
      <c r="H1988" s="738" t="s">
        <v>1574</v>
      </c>
      <c r="I1988" s="402">
        <v>609019</v>
      </c>
      <c r="J1988" s="402">
        <v>2015</v>
      </c>
      <c r="K1988" s="1203"/>
    </row>
    <row r="1989" spans="1:11">
      <c r="A1989" s="1543"/>
      <c r="B1989" s="1203"/>
      <c r="C1989" s="1548"/>
      <c r="D1989" s="1203"/>
      <c r="E1989" s="1203"/>
      <c r="F1989" s="1203"/>
      <c r="G1989" s="1203"/>
      <c r="H1989" s="738" t="s">
        <v>1574</v>
      </c>
      <c r="I1989" s="402">
        <v>609020</v>
      </c>
      <c r="J1989" s="402">
        <v>2015</v>
      </c>
      <c r="K1989" s="1203"/>
    </row>
    <row r="1990" spans="1:11">
      <c r="A1990" s="1543"/>
      <c r="B1990" s="1203"/>
      <c r="C1990" s="1548"/>
      <c r="D1990" s="1203"/>
      <c r="E1990" s="1203"/>
      <c r="F1990" s="1203"/>
      <c r="G1990" s="1203"/>
      <c r="H1990" s="738" t="s">
        <v>1574</v>
      </c>
      <c r="I1990" s="402">
        <v>609021</v>
      </c>
      <c r="J1990" s="402">
        <v>2015</v>
      </c>
      <c r="K1990" s="1203"/>
    </row>
    <row r="1991" spans="1:11">
      <c r="A1991" s="1543"/>
      <c r="B1991" s="1203"/>
      <c r="C1991" s="1548"/>
      <c r="D1991" s="1203"/>
      <c r="E1991" s="1203"/>
      <c r="F1991" s="1203"/>
      <c r="G1991" s="1203"/>
      <c r="H1991" s="738" t="s">
        <v>1574</v>
      </c>
      <c r="I1991" s="402">
        <v>609022</v>
      </c>
      <c r="J1991" s="402">
        <v>2015</v>
      </c>
      <c r="K1991" s="1203"/>
    </row>
    <row r="1992" spans="1:11">
      <c r="A1992" s="1543"/>
      <c r="B1992" s="1203"/>
      <c r="C1992" s="1548"/>
      <c r="D1992" s="1203"/>
      <c r="E1992" s="1203"/>
      <c r="F1992" s="1203"/>
      <c r="G1992" s="1203"/>
      <c r="H1992" s="738" t="s">
        <v>1574</v>
      </c>
      <c r="I1992" s="734">
        <v>608223</v>
      </c>
      <c r="J1992" s="734">
        <v>2015</v>
      </c>
      <c r="K1992" s="1203"/>
    </row>
    <row r="1993" spans="1:11">
      <c r="A1993" s="1543"/>
      <c r="B1993" s="1203"/>
      <c r="C1993" s="1548"/>
      <c r="D1993" s="1203"/>
      <c r="E1993" s="1203"/>
      <c r="F1993" s="1203"/>
      <c r="G1993" s="1203"/>
      <c r="H1993" s="738" t="s">
        <v>1574</v>
      </c>
      <c r="I1993" s="402">
        <v>609024</v>
      </c>
      <c r="J1993" s="402">
        <v>2015</v>
      </c>
      <c r="K1993" s="1203"/>
    </row>
    <row r="1994" spans="1:11">
      <c r="A1994" s="1543"/>
      <c r="B1994" s="1203"/>
      <c r="C1994" s="1548"/>
      <c r="D1994" s="1203"/>
      <c r="E1994" s="1203"/>
      <c r="F1994" s="1203"/>
      <c r="G1994" s="1203"/>
      <c r="H1994" s="747" t="s">
        <v>3094</v>
      </c>
      <c r="I1994" s="734">
        <v>608291</v>
      </c>
      <c r="J1994" s="734">
        <v>2015</v>
      </c>
      <c r="K1994" s="1203"/>
    </row>
    <row r="1995" spans="1:11">
      <c r="A1995" s="1543"/>
      <c r="B1995" s="1203"/>
      <c r="C1995" s="1548"/>
      <c r="D1995" s="1203"/>
      <c r="E1995" s="1203"/>
      <c r="F1995" s="1203"/>
      <c r="G1995" s="1203"/>
      <c r="H1995" s="747" t="s">
        <v>3094</v>
      </c>
      <c r="I1995" s="734">
        <v>608292</v>
      </c>
      <c r="J1995" s="734">
        <v>2015</v>
      </c>
      <c r="K1995" s="1203"/>
    </row>
    <row r="1996" spans="1:11">
      <c r="A1996" s="1543"/>
      <c r="B1996" s="1203"/>
      <c r="C1996" s="1548"/>
      <c r="D1996" s="1203"/>
      <c r="E1996" s="1203"/>
      <c r="F1996" s="1203"/>
      <c r="G1996" s="1203"/>
      <c r="H1996" s="747" t="s">
        <v>3094</v>
      </c>
      <c r="I1996" s="734">
        <v>608293</v>
      </c>
      <c r="J1996" s="734">
        <v>2015</v>
      </c>
      <c r="K1996" s="1203"/>
    </row>
    <row r="1997" spans="1:11">
      <c r="A1997" s="1543"/>
      <c r="B1997" s="1203"/>
      <c r="C1997" s="1548"/>
      <c r="D1997" s="1203"/>
      <c r="E1997" s="1203"/>
      <c r="F1997" s="1203"/>
      <c r="G1997" s="1203"/>
      <c r="H1997" s="747" t="s">
        <v>3094</v>
      </c>
      <c r="I1997" s="734">
        <v>608294</v>
      </c>
      <c r="J1997" s="734">
        <v>2015</v>
      </c>
      <c r="K1997" s="1203"/>
    </row>
    <row r="1998" spans="1:11">
      <c r="A1998" s="1543"/>
      <c r="B1998" s="1203"/>
      <c r="C1998" s="1548"/>
      <c r="D1998" s="1203"/>
      <c r="E1998" s="1203"/>
      <c r="F1998" s="1203"/>
      <c r="G1998" s="1203"/>
      <c r="H1998" s="747" t="s">
        <v>3094</v>
      </c>
      <c r="I1998" s="734">
        <v>608295</v>
      </c>
      <c r="J1998" s="734">
        <v>2015</v>
      </c>
      <c r="K1998" s="1203"/>
    </row>
    <row r="1999" spans="1:11">
      <c r="A1999" s="1543"/>
      <c r="B1999" s="1203"/>
      <c r="C1999" s="1548"/>
      <c r="D1999" s="1203"/>
      <c r="E1999" s="1203"/>
      <c r="F1999" s="1203"/>
      <c r="G1999" s="1203"/>
      <c r="H1999" s="738" t="s">
        <v>3095</v>
      </c>
      <c r="I1999" s="402">
        <v>608245</v>
      </c>
      <c r="J1999" s="402">
        <v>2015</v>
      </c>
      <c r="K1999" s="1203"/>
    </row>
    <row r="2000" spans="1:11">
      <c r="A2000" s="1543"/>
      <c r="B2000" s="1203"/>
      <c r="C2000" s="1548"/>
      <c r="D2000" s="1203"/>
      <c r="E2000" s="1203"/>
      <c r="F2000" s="1203"/>
      <c r="G2000" s="1203"/>
      <c r="H2000" s="738" t="s">
        <v>3095</v>
      </c>
      <c r="I2000" s="402">
        <v>608246</v>
      </c>
      <c r="J2000" s="402">
        <v>2015</v>
      </c>
      <c r="K2000" s="1203"/>
    </row>
    <row r="2001" spans="1:11">
      <c r="A2001" s="1543"/>
      <c r="B2001" s="1203"/>
      <c r="C2001" s="1548"/>
      <c r="D2001" s="1203"/>
      <c r="E2001" s="1203"/>
      <c r="F2001" s="1203"/>
      <c r="G2001" s="1203"/>
      <c r="H2001" s="738" t="s">
        <v>3095</v>
      </c>
      <c r="I2001" s="402">
        <v>608247</v>
      </c>
      <c r="J2001" s="402">
        <v>2015</v>
      </c>
      <c r="K2001" s="1203"/>
    </row>
    <row r="2002" spans="1:11">
      <c r="A2002" s="1543"/>
      <c r="B2002" s="1203"/>
      <c r="C2002" s="1548"/>
      <c r="D2002" s="1203"/>
      <c r="E2002" s="1203"/>
      <c r="F2002" s="1203"/>
      <c r="G2002" s="1203"/>
      <c r="H2002" s="738" t="s">
        <v>3095</v>
      </c>
      <c r="I2002" s="402">
        <v>608248</v>
      </c>
      <c r="J2002" s="402">
        <v>2015</v>
      </c>
      <c r="K2002" s="1203"/>
    </row>
    <row r="2003" spans="1:11">
      <c r="A2003" s="1543"/>
      <c r="B2003" s="1203"/>
      <c r="C2003" s="1548"/>
      <c r="D2003" s="1203"/>
      <c r="E2003" s="1203"/>
      <c r="F2003" s="1203"/>
      <c r="G2003" s="1203"/>
      <c r="H2003" s="738" t="s">
        <v>3095</v>
      </c>
      <c r="I2003" s="402">
        <v>608249</v>
      </c>
      <c r="J2003" s="402">
        <v>2015</v>
      </c>
      <c r="K2003" s="1203"/>
    </row>
    <row r="2004" spans="1:11">
      <c r="A2004" s="1543"/>
      <c r="B2004" s="1203"/>
      <c r="C2004" s="1548"/>
      <c r="D2004" s="1203"/>
      <c r="E2004" s="1203"/>
      <c r="F2004" s="1203"/>
      <c r="G2004" s="1203"/>
      <c r="H2004" s="738" t="s">
        <v>1563</v>
      </c>
      <c r="I2004" s="402">
        <v>608635</v>
      </c>
      <c r="J2004" s="402">
        <v>2015</v>
      </c>
      <c r="K2004" s="1203"/>
    </row>
    <row r="2005" spans="1:11">
      <c r="A2005" s="1543"/>
      <c r="B2005" s="1203"/>
      <c r="C2005" s="1548"/>
      <c r="D2005" s="1203"/>
      <c r="E2005" s="1203"/>
      <c r="F2005" s="1203"/>
      <c r="G2005" s="1203"/>
      <c r="H2005" s="738" t="s">
        <v>1564</v>
      </c>
      <c r="I2005" s="402">
        <v>608438</v>
      </c>
      <c r="J2005" s="402">
        <v>2015</v>
      </c>
      <c r="K2005" s="1203"/>
    </row>
    <row r="2006" spans="1:11">
      <c r="A2006" s="1543"/>
      <c r="B2006" s="1203"/>
      <c r="C2006" s="1548"/>
      <c r="D2006" s="1203"/>
      <c r="E2006" s="1203"/>
      <c r="F2006" s="1203"/>
      <c r="G2006" s="1203"/>
      <c r="H2006" s="738" t="s">
        <v>1564</v>
      </c>
      <c r="I2006" s="402">
        <v>608439</v>
      </c>
      <c r="J2006" s="402">
        <v>2015</v>
      </c>
      <c r="K2006" s="1203"/>
    </row>
    <row r="2007" spans="1:11">
      <c r="A2007" s="1543"/>
      <c r="B2007" s="1203"/>
      <c r="C2007" s="1548"/>
      <c r="D2007" s="1203"/>
      <c r="E2007" s="1203"/>
      <c r="F2007" s="1203"/>
      <c r="G2007" s="1203"/>
      <c r="H2007" s="738" t="s">
        <v>1565</v>
      </c>
      <c r="I2007" s="402">
        <v>608482</v>
      </c>
      <c r="J2007" s="402">
        <v>2015</v>
      </c>
      <c r="K2007" s="1203"/>
    </row>
    <row r="2008" spans="1:11">
      <c r="A2008" s="1543"/>
      <c r="B2008" s="1203"/>
      <c r="C2008" s="1548"/>
      <c r="D2008" s="1203"/>
      <c r="E2008" s="1203"/>
      <c r="F2008" s="1203"/>
      <c r="G2008" s="1203"/>
      <c r="H2008" s="738" t="s">
        <v>3096</v>
      </c>
      <c r="I2008" s="402">
        <v>608607</v>
      </c>
      <c r="J2008" s="402">
        <v>2015</v>
      </c>
      <c r="K2008" s="1203"/>
    </row>
    <row r="2009" spans="1:11">
      <c r="A2009" s="1543"/>
      <c r="B2009" s="1203"/>
      <c r="C2009" s="1548"/>
      <c r="D2009" s="1203"/>
      <c r="E2009" s="1203"/>
      <c r="F2009" s="1203"/>
      <c r="G2009" s="1203"/>
      <c r="H2009" s="738" t="s">
        <v>1567</v>
      </c>
      <c r="I2009" s="402">
        <v>608045</v>
      </c>
      <c r="J2009" s="402">
        <v>2015</v>
      </c>
      <c r="K2009" s="1203"/>
    </row>
    <row r="2010" spans="1:11">
      <c r="A2010" s="1543"/>
      <c r="B2010" s="1203"/>
      <c r="C2010" s="1548"/>
      <c r="D2010" s="1203"/>
      <c r="E2010" s="1203"/>
      <c r="F2010" s="1203"/>
      <c r="G2010" s="1203"/>
      <c r="H2010" s="738" t="s">
        <v>1575</v>
      </c>
      <c r="I2010" s="402">
        <v>608380</v>
      </c>
      <c r="J2010" s="402">
        <v>2015</v>
      </c>
      <c r="K2010" s="1203"/>
    </row>
    <row r="2011" spans="1:11">
      <c r="A2011" s="1543"/>
      <c r="B2011" s="1203"/>
      <c r="C2011" s="1548"/>
      <c r="D2011" s="1203"/>
      <c r="E2011" s="1203"/>
      <c r="F2011" s="1203"/>
      <c r="G2011" s="1203"/>
      <c r="H2011" s="738" t="s">
        <v>3208</v>
      </c>
      <c r="I2011" s="402">
        <v>608558</v>
      </c>
      <c r="J2011" s="402">
        <v>2015</v>
      </c>
      <c r="K2011" s="1203"/>
    </row>
    <row r="2012" spans="1:11">
      <c r="A2012" s="1543"/>
      <c r="B2012" s="1203"/>
      <c r="C2012" s="1548"/>
      <c r="D2012" s="1203"/>
      <c r="E2012" s="1203"/>
      <c r="F2012" s="1203"/>
      <c r="G2012" s="1203"/>
      <c r="H2012" s="738" t="s">
        <v>1569</v>
      </c>
      <c r="I2012" s="402"/>
      <c r="J2012" s="402">
        <v>2015</v>
      </c>
      <c r="K2012" s="1203"/>
    </row>
    <row r="2013" spans="1:11">
      <c r="A2013" s="1543"/>
      <c r="B2013" s="1203"/>
      <c r="C2013" s="1548"/>
      <c r="D2013" s="1203"/>
      <c r="E2013" s="1203"/>
      <c r="F2013" s="1203"/>
      <c r="G2013" s="1203"/>
      <c r="H2013" s="738" t="s">
        <v>3097</v>
      </c>
      <c r="I2013" s="402">
        <v>608514</v>
      </c>
      <c r="J2013" s="402">
        <v>2015</v>
      </c>
      <c r="K2013" s="1203"/>
    </row>
    <row r="2014" spans="1:11">
      <c r="A2014" s="1543"/>
      <c r="B2014" s="1203"/>
      <c r="C2014" s="1548"/>
      <c r="D2014" s="1203"/>
      <c r="E2014" s="1203"/>
      <c r="F2014" s="1203"/>
      <c r="G2014" s="1203"/>
      <c r="H2014" s="738" t="s">
        <v>3097</v>
      </c>
      <c r="I2014" s="402">
        <v>608515</v>
      </c>
      <c r="J2014" s="402">
        <v>2015</v>
      </c>
      <c r="K2014" s="1203"/>
    </row>
    <row r="2015" spans="1:11" ht="27.6">
      <c r="A2015" s="1543"/>
      <c r="B2015" s="1203"/>
      <c r="C2015" s="1548"/>
      <c r="D2015" s="1203"/>
      <c r="E2015" s="1203"/>
      <c r="F2015" s="1203"/>
      <c r="G2015" s="1203"/>
      <c r="H2015" s="738" t="s">
        <v>3099</v>
      </c>
      <c r="I2015" s="402"/>
      <c r="J2015" s="402">
        <v>2015</v>
      </c>
      <c r="K2015" s="1203"/>
    </row>
    <row r="2016" spans="1:11">
      <c r="A2016" s="1543"/>
      <c r="B2016" s="1203"/>
      <c r="C2016" s="1548"/>
      <c r="D2016" s="1203"/>
      <c r="E2016" s="1203"/>
      <c r="F2016" s="1203"/>
      <c r="G2016" s="1203"/>
      <c r="H2016" s="738" t="s">
        <v>3100</v>
      </c>
      <c r="I2016" s="402"/>
      <c r="J2016" s="402">
        <v>2015</v>
      </c>
      <c r="K2016" s="1203"/>
    </row>
    <row r="2017" spans="1:11">
      <c r="A2017" s="1543"/>
      <c r="B2017" s="1203"/>
      <c r="C2017" s="1548"/>
      <c r="D2017" s="1203"/>
      <c r="E2017" s="1203"/>
      <c r="F2017" s="1203"/>
      <c r="G2017" s="1203"/>
      <c r="H2017" s="738" t="s">
        <v>3101</v>
      </c>
      <c r="I2017" s="402"/>
      <c r="J2017" s="402">
        <v>2015</v>
      </c>
      <c r="K2017" s="1203"/>
    </row>
    <row r="2018" spans="1:11">
      <c r="A2018" s="1543"/>
      <c r="B2018" s="1203"/>
      <c r="C2018" s="1548"/>
      <c r="D2018" s="1203"/>
      <c r="E2018" s="1203"/>
      <c r="F2018" s="1203"/>
      <c r="G2018" s="1203"/>
      <c r="H2018" s="741" t="s">
        <v>3458</v>
      </c>
      <c r="I2018" s="742">
        <v>610234</v>
      </c>
      <c r="J2018" s="742">
        <v>2016</v>
      </c>
      <c r="K2018" s="1203"/>
    </row>
    <row r="2019" spans="1:11">
      <c r="A2019" s="1543"/>
      <c r="B2019" s="1203"/>
      <c r="C2019" s="1548"/>
      <c r="D2019" s="1203"/>
      <c r="E2019" s="1203"/>
      <c r="F2019" s="1203"/>
      <c r="G2019" s="1203"/>
      <c r="H2019" s="741" t="s">
        <v>3459</v>
      </c>
      <c r="I2019" s="742">
        <v>610090</v>
      </c>
      <c r="J2019" s="742">
        <v>2016</v>
      </c>
      <c r="K2019" s="1203"/>
    </row>
    <row r="2020" spans="1:11">
      <c r="A2020" s="1543"/>
      <c r="B2020" s="1203"/>
      <c r="C2020" s="1548"/>
      <c r="D2020" s="1203"/>
      <c r="E2020" s="1203"/>
      <c r="F2020" s="1203"/>
      <c r="G2020" s="1203"/>
      <c r="H2020" s="741" t="s">
        <v>3447</v>
      </c>
      <c r="I2020" s="742">
        <v>610529</v>
      </c>
      <c r="J2020" s="742">
        <v>2017</v>
      </c>
      <c r="K2020" s="1203"/>
    </row>
    <row r="2021" spans="1:11" ht="14.4" thickBot="1">
      <c r="A2021" s="1543"/>
      <c r="B2021" s="1203"/>
      <c r="C2021" s="1548"/>
      <c r="D2021" s="1203"/>
      <c r="E2021" s="1203"/>
      <c r="F2021" s="1203"/>
      <c r="G2021" s="1203"/>
      <c r="H2021" s="744" t="s">
        <v>3102</v>
      </c>
      <c r="I2021" s="737"/>
      <c r="J2021" s="737">
        <v>2015</v>
      </c>
      <c r="K2021" s="1203"/>
    </row>
    <row r="2022" spans="1:11">
      <c r="A2022" s="1542" t="s">
        <v>4776</v>
      </c>
      <c r="B2022" s="1544">
        <v>15</v>
      </c>
      <c r="C2022" s="1546" t="s">
        <v>4897</v>
      </c>
      <c r="D2022" s="1544" t="s">
        <v>4898</v>
      </c>
      <c r="E2022" s="1544">
        <v>15</v>
      </c>
      <c r="F2022" s="1544">
        <v>5.18</v>
      </c>
      <c r="G2022" s="1544">
        <v>4</v>
      </c>
      <c r="H2022" s="733" t="s">
        <v>3209</v>
      </c>
      <c r="I2022" s="734">
        <v>500667</v>
      </c>
      <c r="J2022" s="734">
        <v>2015</v>
      </c>
      <c r="K2022" s="1549" t="s">
        <v>4899</v>
      </c>
    </row>
    <row r="2023" spans="1:11">
      <c r="A2023" s="1543"/>
      <c r="B2023" s="1203"/>
      <c r="C2023" s="1548"/>
      <c r="D2023" s="1203"/>
      <c r="E2023" s="1203"/>
      <c r="F2023" s="1203"/>
      <c r="G2023" s="1203"/>
      <c r="H2023" s="735" t="s">
        <v>3160</v>
      </c>
      <c r="I2023" s="402">
        <v>608162</v>
      </c>
      <c r="J2023" s="402">
        <v>2015</v>
      </c>
      <c r="K2023" s="1549"/>
    </row>
    <row r="2024" spans="1:11">
      <c r="A2024" s="1543"/>
      <c r="B2024" s="1203"/>
      <c r="C2024" s="1548"/>
      <c r="D2024" s="1203"/>
      <c r="E2024" s="1203"/>
      <c r="F2024" s="1203"/>
      <c r="G2024" s="1203"/>
      <c r="H2024" s="735" t="s">
        <v>3422</v>
      </c>
      <c r="I2024" s="402">
        <v>610832</v>
      </c>
      <c r="J2024" s="402">
        <v>2017</v>
      </c>
      <c r="K2024" s="1549"/>
    </row>
    <row r="2025" spans="1:11">
      <c r="A2025" s="1543"/>
      <c r="B2025" s="1203"/>
      <c r="C2025" s="1548"/>
      <c r="D2025" s="1203"/>
      <c r="E2025" s="1203"/>
      <c r="F2025" s="1203"/>
      <c r="G2025" s="1203"/>
      <c r="H2025" s="735" t="s">
        <v>3460</v>
      </c>
      <c r="I2025" s="402">
        <v>610339</v>
      </c>
      <c r="J2025" s="402">
        <v>2017</v>
      </c>
      <c r="K2025" s="1549"/>
    </row>
    <row r="2026" spans="1:11">
      <c r="A2026" s="1543"/>
      <c r="B2026" s="1203"/>
      <c r="C2026" s="1548"/>
      <c r="D2026" s="1203"/>
      <c r="E2026" s="1203"/>
      <c r="F2026" s="1203"/>
      <c r="G2026" s="1203"/>
      <c r="H2026" s="735" t="s">
        <v>3461</v>
      </c>
      <c r="I2026" s="402">
        <v>610340</v>
      </c>
      <c r="J2026" s="402">
        <v>2017</v>
      </c>
      <c r="K2026" s="1549"/>
    </row>
    <row r="2027" spans="1:11">
      <c r="A2027" s="1543"/>
      <c r="B2027" s="1203"/>
      <c r="C2027" s="1548"/>
      <c r="D2027" s="1203"/>
      <c r="E2027" s="1203"/>
      <c r="F2027" s="1203"/>
      <c r="G2027" s="1203"/>
      <c r="H2027" s="735" t="s">
        <v>3462</v>
      </c>
      <c r="I2027" s="402">
        <v>610341</v>
      </c>
      <c r="J2027" s="402">
        <v>2017</v>
      </c>
      <c r="K2027" s="1549"/>
    </row>
    <row r="2028" spans="1:11">
      <c r="A2028" s="1543"/>
      <c r="B2028" s="1203"/>
      <c r="C2028" s="1548"/>
      <c r="D2028" s="1203"/>
      <c r="E2028" s="1203"/>
      <c r="F2028" s="1203"/>
      <c r="G2028" s="1203"/>
      <c r="H2028" s="735" t="s">
        <v>4900</v>
      </c>
      <c r="I2028" s="402">
        <v>612562</v>
      </c>
      <c r="J2028" s="402">
        <v>2020</v>
      </c>
      <c r="K2028" s="1549"/>
    </row>
    <row r="2029" spans="1:11" ht="14.4" thickBot="1">
      <c r="A2029" s="1543"/>
      <c r="B2029" s="1203"/>
      <c r="C2029" s="1548"/>
      <c r="D2029" s="1203"/>
      <c r="E2029" s="1203"/>
      <c r="F2029" s="1203"/>
      <c r="G2029" s="1203"/>
      <c r="H2029" s="736" t="s">
        <v>4901</v>
      </c>
      <c r="I2029" s="737">
        <v>614827</v>
      </c>
      <c r="J2029" s="737">
        <v>2024</v>
      </c>
      <c r="K2029" s="1549"/>
    </row>
    <row r="2030" spans="1:11">
      <c r="A2030" s="1543"/>
      <c r="B2030" s="1203"/>
      <c r="C2030" s="1548"/>
      <c r="D2030" s="1203"/>
      <c r="E2030" s="1203"/>
      <c r="F2030" s="1203"/>
      <c r="G2030" s="1203"/>
      <c r="H2030" s="733" t="s">
        <v>3447</v>
      </c>
      <c r="I2030" s="734">
        <v>610531</v>
      </c>
      <c r="J2030" s="734">
        <v>2017</v>
      </c>
      <c r="K2030" s="1549"/>
    </row>
    <row r="2031" spans="1:11">
      <c r="A2031" s="1543"/>
      <c r="B2031" s="1203"/>
      <c r="C2031" s="1548"/>
      <c r="D2031" s="1203"/>
      <c r="E2031" s="1203"/>
      <c r="F2031" s="1203"/>
      <c r="G2031" s="1203"/>
      <c r="H2031" s="738" t="s">
        <v>3094</v>
      </c>
      <c r="I2031" s="402">
        <v>608296</v>
      </c>
      <c r="J2031" s="402">
        <v>2015</v>
      </c>
      <c r="K2031" s="1549"/>
    </row>
    <row r="2032" spans="1:11">
      <c r="A2032" s="1543"/>
      <c r="B2032" s="1203"/>
      <c r="C2032" s="1548"/>
      <c r="D2032" s="1203"/>
      <c r="E2032" s="1203"/>
      <c r="F2032" s="1203"/>
      <c r="G2032" s="1203"/>
      <c r="H2032" s="738" t="s">
        <v>3094</v>
      </c>
      <c r="I2032" s="402">
        <v>608297</v>
      </c>
      <c r="J2032" s="402">
        <v>2015</v>
      </c>
      <c r="K2032" s="1549"/>
    </row>
    <row r="2033" spans="1:11">
      <c r="A2033" s="1543"/>
      <c r="B2033" s="1203"/>
      <c r="C2033" s="1548"/>
      <c r="D2033" s="1203"/>
      <c r="E2033" s="1203"/>
      <c r="F2033" s="1203"/>
      <c r="G2033" s="1203"/>
      <c r="H2033" s="738" t="s">
        <v>3094</v>
      </c>
      <c r="I2033" s="402">
        <v>608298</v>
      </c>
      <c r="J2033" s="402">
        <v>2015</v>
      </c>
      <c r="K2033" s="1549"/>
    </row>
    <row r="2034" spans="1:11">
      <c r="A2034" s="1543"/>
      <c r="B2034" s="1203"/>
      <c r="C2034" s="1548"/>
      <c r="D2034" s="1203"/>
      <c r="E2034" s="1203"/>
      <c r="F2034" s="1203"/>
      <c r="G2034" s="1203"/>
      <c r="H2034" s="738" t="s">
        <v>3094</v>
      </c>
      <c r="I2034" s="402">
        <v>608299</v>
      </c>
      <c r="J2034" s="402">
        <v>2015</v>
      </c>
      <c r="K2034" s="1549"/>
    </row>
    <row r="2035" spans="1:11">
      <c r="A2035" s="1543"/>
      <c r="B2035" s="1203"/>
      <c r="C2035" s="1548"/>
      <c r="D2035" s="1203"/>
      <c r="E2035" s="1203"/>
      <c r="F2035" s="1203"/>
      <c r="G2035" s="1203"/>
      <c r="H2035" s="738" t="s">
        <v>3094</v>
      </c>
      <c r="I2035" s="402">
        <v>608300</v>
      </c>
      <c r="J2035" s="402">
        <v>2015</v>
      </c>
      <c r="K2035" s="1549"/>
    </row>
    <row r="2036" spans="1:11">
      <c r="A2036" s="1543"/>
      <c r="B2036" s="1203"/>
      <c r="C2036" s="1548"/>
      <c r="D2036" s="1203"/>
      <c r="E2036" s="1203"/>
      <c r="F2036" s="1203"/>
      <c r="G2036" s="1203"/>
      <c r="H2036" s="738" t="s">
        <v>3095</v>
      </c>
      <c r="I2036" s="402">
        <v>608250</v>
      </c>
      <c r="J2036" s="402">
        <v>2015</v>
      </c>
      <c r="K2036" s="1549"/>
    </row>
    <row r="2037" spans="1:11">
      <c r="A2037" s="1543"/>
      <c r="B2037" s="1203"/>
      <c r="C2037" s="1548"/>
      <c r="D2037" s="1203"/>
      <c r="E2037" s="1203"/>
      <c r="F2037" s="1203"/>
      <c r="G2037" s="1203"/>
      <c r="H2037" s="738" t="s">
        <v>3095</v>
      </c>
      <c r="I2037" s="402">
        <v>608251</v>
      </c>
      <c r="J2037" s="402">
        <v>2015</v>
      </c>
      <c r="K2037" s="1549"/>
    </row>
    <row r="2038" spans="1:11">
      <c r="A2038" s="1543"/>
      <c r="B2038" s="1203"/>
      <c r="C2038" s="1548"/>
      <c r="D2038" s="1203"/>
      <c r="E2038" s="1203"/>
      <c r="F2038" s="1203"/>
      <c r="G2038" s="1203"/>
      <c r="H2038" s="738" t="s">
        <v>3095</v>
      </c>
      <c r="I2038" s="402">
        <v>608252</v>
      </c>
      <c r="J2038" s="402">
        <v>2015</v>
      </c>
      <c r="K2038" s="1549"/>
    </row>
    <row r="2039" spans="1:11">
      <c r="A2039" s="1543"/>
      <c r="B2039" s="1203"/>
      <c r="C2039" s="1548"/>
      <c r="D2039" s="1203"/>
      <c r="E2039" s="1203"/>
      <c r="F2039" s="1203"/>
      <c r="G2039" s="1203"/>
      <c r="H2039" s="738" t="s">
        <v>3095</v>
      </c>
      <c r="I2039" s="402">
        <v>608253</v>
      </c>
      <c r="J2039" s="402">
        <v>2015</v>
      </c>
      <c r="K2039" s="1549"/>
    </row>
    <row r="2040" spans="1:11">
      <c r="A2040" s="1543"/>
      <c r="B2040" s="1203"/>
      <c r="C2040" s="1548"/>
      <c r="D2040" s="1203"/>
      <c r="E2040" s="1203"/>
      <c r="F2040" s="1203"/>
      <c r="G2040" s="1203"/>
      <c r="H2040" s="738" t="s">
        <v>3095</v>
      </c>
      <c r="I2040" s="402">
        <v>608254</v>
      </c>
      <c r="J2040" s="402">
        <v>2015</v>
      </c>
      <c r="K2040" s="1549"/>
    </row>
    <row r="2041" spans="1:11">
      <c r="A2041" s="1543"/>
      <c r="B2041" s="1203"/>
      <c r="C2041" s="1548"/>
      <c r="D2041" s="1203"/>
      <c r="E2041" s="1203"/>
      <c r="F2041" s="1203"/>
      <c r="G2041" s="1203"/>
      <c r="H2041" s="738" t="s">
        <v>1577</v>
      </c>
      <c r="I2041" s="402">
        <v>608357</v>
      </c>
      <c r="J2041" s="402">
        <v>2015</v>
      </c>
      <c r="K2041" s="1549"/>
    </row>
    <row r="2042" spans="1:11">
      <c r="A2042" s="1543"/>
      <c r="B2042" s="1203"/>
      <c r="C2042" s="1548"/>
      <c r="D2042" s="1203"/>
      <c r="E2042" s="1203"/>
      <c r="F2042" s="1203"/>
      <c r="G2042" s="1203"/>
      <c r="H2042" s="738" t="s">
        <v>1574</v>
      </c>
      <c r="I2042" s="402">
        <v>609025</v>
      </c>
      <c r="J2042" s="402">
        <v>2015</v>
      </c>
      <c r="K2042" s="1549"/>
    </row>
    <row r="2043" spans="1:11">
      <c r="A2043" s="1543"/>
      <c r="B2043" s="1203"/>
      <c r="C2043" s="1548"/>
      <c r="D2043" s="1203"/>
      <c r="E2043" s="1203"/>
      <c r="F2043" s="1203"/>
      <c r="G2043" s="1203"/>
      <c r="H2043" s="738" t="s">
        <v>1574</v>
      </c>
      <c r="I2043" s="402">
        <v>609026</v>
      </c>
      <c r="J2043" s="402">
        <v>2015</v>
      </c>
      <c r="K2043" s="1549"/>
    </row>
    <row r="2044" spans="1:11">
      <c r="A2044" s="1543"/>
      <c r="B2044" s="1203"/>
      <c r="C2044" s="1548"/>
      <c r="D2044" s="1203"/>
      <c r="E2044" s="1203"/>
      <c r="F2044" s="1203"/>
      <c r="G2044" s="1203"/>
      <c r="H2044" s="738" t="s">
        <v>1574</v>
      </c>
      <c r="I2044" s="402">
        <v>609027</v>
      </c>
      <c r="J2044" s="402">
        <v>2015</v>
      </c>
      <c r="K2044" s="1549"/>
    </row>
    <row r="2045" spans="1:11">
      <c r="A2045" s="1543"/>
      <c r="B2045" s="1203"/>
      <c r="C2045" s="1548"/>
      <c r="D2045" s="1203"/>
      <c r="E2045" s="1203"/>
      <c r="F2045" s="1203"/>
      <c r="G2045" s="1203"/>
      <c r="H2045" s="738" t="s">
        <v>1574</v>
      </c>
      <c r="I2045" s="402">
        <v>609028</v>
      </c>
      <c r="J2045" s="402">
        <v>2015</v>
      </c>
      <c r="K2045" s="1549"/>
    </row>
    <row r="2046" spans="1:11">
      <c r="A2046" s="1543"/>
      <c r="B2046" s="1203"/>
      <c r="C2046" s="1548"/>
      <c r="D2046" s="1203"/>
      <c r="E2046" s="1203"/>
      <c r="F2046" s="1203"/>
      <c r="G2046" s="1203"/>
      <c r="H2046" s="738" t="s">
        <v>1574</v>
      </c>
      <c r="I2046" s="402">
        <v>609029</v>
      </c>
      <c r="J2046" s="402">
        <v>2015</v>
      </c>
      <c r="K2046" s="1549"/>
    </row>
    <row r="2047" spans="1:11">
      <c r="A2047" s="1543"/>
      <c r="B2047" s="1203"/>
      <c r="C2047" s="1548"/>
      <c r="D2047" s="1203"/>
      <c r="E2047" s="1203"/>
      <c r="F2047" s="1203"/>
      <c r="G2047" s="1203"/>
      <c r="H2047" s="738" t="s">
        <v>1574</v>
      </c>
      <c r="I2047" s="402">
        <v>609030</v>
      </c>
      <c r="J2047" s="402">
        <v>2015</v>
      </c>
      <c r="K2047" s="1549"/>
    </row>
    <row r="2048" spans="1:11">
      <c r="A2048" s="1543"/>
      <c r="B2048" s="1203"/>
      <c r="C2048" s="1548"/>
      <c r="D2048" s="1203"/>
      <c r="E2048" s="1203"/>
      <c r="F2048" s="1203"/>
      <c r="G2048" s="1203"/>
      <c r="H2048" s="738" t="s">
        <v>1574</v>
      </c>
      <c r="I2048" s="402">
        <v>609031</v>
      </c>
      <c r="J2048" s="402">
        <v>2015</v>
      </c>
      <c r="K2048" s="1549"/>
    </row>
    <row r="2049" spans="1:11">
      <c r="A2049" s="1543"/>
      <c r="B2049" s="1203"/>
      <c r="C2049" s="1548"/>
      <c r="D2049" s="1203"/>
      <c r="E2049" s="1203"/>
      <c r="F2049" s="1203"/>
      <c r="G2049" s="1203"/>
      <c r="H2049" s="738" t="s">
        <v>1574</v>
      </c>
      <c r="I2049" s="402">
        <v>609032</v>
      </c>
      <c r="J2049" s="402">
        <v>2015</v>
      </c>
      <c r="K2049" s="1549"/>
    </row>
    <row r="2050" spans="1:11">
      <c r="A2050" s="1543"/>
      <c r="B2050" s="1203"/>
      <c r="C2050" s="1548"/>
      <c r="D2050" s="1203"/>
      <c r="E2050" s="1203"/>
      <c r="F2050" s="1203"/>
      <c r="G2050" s="1203"/>
      <c r="H2050" s="738" t="s">
        <v>1574</v>
      </c>
      <c r="I2050" s="402">
        <v>609033</v>
      </c>
      <c r="J2050" s="402">
        <v>2015</v>
      </c>
      <c r="K2050" s="1549"/>
    </row>
    <row r="2051" spans="1:11">
      <c r="A2051" s="1543"/>
      <c r="B2051" s="1203"/>
      <c r="C2051" s="1548"/>
      <c r="D2051" s="1203"/>
      <c r="E2051" s="1203"/>
      <c r="F2051" s="1203"/>
      <c r="G2051" s="1203"/>
      <c r="H2051" s="738" t="s">
        <v>1574</v>
      </c>
      <c r="I2051" s="402">
        <v>609034</v>
      </c>
      <c r="J2051" s="402">
        <v>2015</v>
      </c>
      <c r="K2051" s="1549"/>
    </row>
    <row r="2052" spans="1:11">
      <c r="A2052" s="1543"/>
      <c r="B2052" s="1203"/>
      <c r="C2052" s="1548"/>
      <c r="D2052" s="1203"/>
      <c r="E2052" s="1203"/>
      <c r="F2052" s="1203"/>
      <c r="G2052" s="1203"/>
      <c r="H2052" s="738" t="s">
        <v>1574</v>
      </c>
      <c r="I2052" s="402">
        <v>609035</v>
      </c>
      <c r="J2052" s="402">
        <v>2015</v>
      </c>
      <c r="K2052" s="1549"/>
    </row>
    <row r="2053" spans="1:11">
      <c r="A2053" s="1543"/>
      <c r="B2053" s="1203"/>
      <c r="C2053" s="1548"/>
      <c r="D2053" s="1203"/>
      <c r="E2053" s="1203"/>
      <c r="F2053" s="1203"/>
      <c r="G2053" s="1203"/>
      <c r="H2053" s="738" t="s">
        <v>1574</v>
      </c>
      <c r="I2053" s="402">
        <v>609036</v>
      </c>
      <c r="J2053" s="402">
        <v>2015</v>
      </c>
      <c r="K2053" s="1549"/>
    </row>
    <row r="2054" spans="1:11">
      <c r="A2054" s="1543"/>
      <c r="B2054" s="1203"/>
      <c r="C2054" s="1548"/>
      <c r="D2054" s="1203"/>
      <c r="E2054" s="1203"/>
      <c r="F2054" s="1203"/>
      <c r="G2054" s="1203"/>
      <c r="H2054" s="738" t="s">
        <v>1574</v>
      </c>
      <c r="I2054" s="402">
        <v>609037</v>
      </c>
      <c r="J2054" s="402">
        <v>2015</v>
      </c>
      <c r="K2054" s="1549"/>
    </row>
    <row r="2055" spans="1:11">
      <c r="A2055" s="1543"/>
      <c r="B2055" s="1203"/>
      <c r="C2055" s="1548"/>
      <c r="D2055" s="1203"/>
      <c r="E2055" s="1203"/>
      <c r="F2055" s="1203"/>
      <c r="G2055" s="1203"/>
      <c r="H2055" s="738" t="s">
        <v>1574</v>
      </c>
      <c r="I2055" s="402">
        <v>609038</v>
      </c>
      <c r="J2055" s="402">
        <v>2015</v>
      </c>
      <c r="K2055" s="1549"/>
    </row>
    <row r="2056" spans="1:11">
      <c r="A2056" s="1543"/>
      <c r="B2056" s="1203"/>
      <c r="C2056" s="1548"/>
      <c r="D2056" s="1203"/>
      <c r="E2056" s="1203"/>
      <c r="F2056" s="1203"/>
      <c r="G2056" s="1203"/>
      <c r="H2056" s="738" t="s">
        <v>1574</v>
      </c>
      <c r="I2056" s="402">
        <v>609039</v>
      </c>
      <c r="J2056" s="402">
        <v>2015</v>
      </c>
      <c r="K2056" s="1549"/>
    </row>
    <row r="2057" spans="1:11">
      <c r="A2057" s="1543"/>
      <c r="B2057" s="1203"/>
      <c r="C2057" s="1548"/>
      <c r="D2057" s="1203"/>
      <c r="E2057" s="1203"/>
      <c r="F2057" s="1203"/>
      <c r="G2057" s="1203"/>
      <c r="H2057" s="738" t="s">
        <v>1574</v>
      </c>
      <c r="I2057" s="402">
        <v>609040</v>
      </c>
      <c r="J2057" s="402">
        <v>2015</v>
      </c>
      <c r="K2057" s="1549"/>
    </row>
    <row r="2058" spans="1:11">
      <c r="A2058" s="1543"/>
      <c r="B2058" s="1203"/>
      <c r="C2058" s="1548"/>
      <c r="D2058" s="1203"/>
      <c r="E2058" s="1203"/>
      <c r="F2058" s="1203"/>
      <c r="G2058" s="1203"/>
      <c r="H2058" s="738" t="s">
        <v>1563</v>
      </c>
      <c r="I2058" s="402">
        <v>608636</v>
      </c>
      <c r="J2058" s="402">
        <v>2015</v>
      </c>
      <c r="K2058" s="1549"/>
    </row>
    <row r="2059" spans="1:11">
      <c r="A2059" s="1543"/>
      <c r="B2059" s="1203"/>
      <c r="C2059" s="1548"/>
      <c r="D2059" s="1203"/>
      <c r="E2059" s="1203"/>
      <c r="F2059" s="1203"/>
      <c r="G2059" s="1203"/>
      <c r="H2059" s="738" t="s">
        <v>1564</v>
      </c>
      <c r="I2059" s="402">
        <v>608440</v>
      </c>
      <c r="J2059" s="402">
        <v>2015</v>
      </c>
      <c r="K2059" s="1549"/>
    </row>
    <row r="2060" spans="1:11">
      <c r="A2060" s="1543"/>
      <c r="B2060" s="1203"/>
      <c r="C2060" s="1548"/>
      <c r="D2060" s="1203"/>
      <c r="E2060" s="1203"/>
      <c r="F2060" s="1203"/>
      <c r="G2060" s="1203"/>
      <c r="H2060" s="738" t="s">
        <v>1564</v>
      </c>
      <c r="I2060" s="402">
        <v>608441</v>
      </c>
      <c r="J2060" s="402">
        <v>2015</v>
      </c>
      <c r="K2060" s="1549"/>
    </row>
    <row r="2061" spans="1:11">
      <c r="A2061" s="1543"/>
      <c r="B2061" s="1203"/>
      <c r="C2061" s="1548"/>
      <c r="D2061" s="1203"/>
      <c r="E2061" s="1203"/>
      <c r="F2061" s="1203"/>
      <c r="G2061" s="1203"/>
      <c r="H2061" s="738" t="s">
        <v>1565</v>
      </c>
      <c r="I2061" s="402">
        <v>608483</v>
      </c>
      <c r="J2061" s="402">
        <v>2015</v>
      </c>
      <c r="K2061" s="1549"/>
    </row>
    <row r="2062" spans="1:11">
      <c r="A2062" s="1543"/>
      <c r="B2062" s="1203"/>
      <c r="C2062" s="1548"/>
      <c r="D2062" s="1203"/>
      <c r="E2062" s="1203"/>
      <c r="F2062" s="1203"/>
      <c r="G2062" s="1203"/>
      <c r="H2062" s="738" t="s">
        <v>3096</v>
      </c>
      <c r="I2062" s="402">
        <v>608608</v>
      </c>
      <c r="J2062" s="402">
        <v>2015</v>
      </c>
      <c r="K2062" s="1549"/>
    </row>
    <row r="2063" spans="1:11">
      <c r="A2063" s="1543"/>
      <c r="B2063" s="1203"/>
      <c r="C2063" s="1548"/>
      <c r="D2063" s="1203"/>
      <c r="E2063" s="1203"/>
      <c r="F2063" s="1203"/>
      <c r="G2063" s="1203"/>
      <c r="H2063" s="738" t="s">
        <v>1567</v>
      </c>
      <c r="I2063" s="402">
        <v>608046</v>
      </c>
      <c r="J2063" s="402">
        <v>2015</v>
      </c>
      <c r="K2063" s="1549"/>
    </row>
    <row r="2064" spans="1:11">
      <c r="A2064" s="1543"/>
      <c r="B2064" s="1203"/>
      <c r="C2064" s="1548"/>
      <c r="D2064" s="1203"/>
      <c r="E2064" s="1203"/>
      <c r="F2064" s="1203"/>
      <c r="G2064" s="1203"/>
      <c r="H2064" s="738" t="s">
        <v>1575</v>
      </c>
      <c r="I2064" s="402">
        <v>608381</v>
      </c>
      <c r="J2064" s="402">
        <v>2015</v>
      </c>
      <c r="K2064" s="1549"/>
    </row>
    <row r="2065" spans="1:11">
      <c r="A2065" s="1543"/>
      <c r="B2065" s="1203"/>
      <c r="C2065" s="1548"/>
      <c r="D2065" s="1203"/>
      <c r="E2065" s="1203"/>
      <c r="F2065" s="1203"/>
      <c r="G2065" s="1203"/>
      <c r="H2065" s="738" t="s">
        <v>3208</v>
      </c>
      <c r="I2065" s="402">
        <v>608559</v>
      </c>
      <c r="J2065" s="402">
        <v>2015</v>
      </c>
      <c r="K2065" s="1549"/>
    </row>
    <row r="2066" spans="1:11">
      <c r="A2066" s="1543"/>
      <c r="B2066" s="1203"/>
      <c r="C2066" s="1548"/>
      <c r="D2066" s="1203"/>
      <c r="E2066" s="1203"/>
      <c r="F2066" s="1203"/>
      <c r="G2066" s="1203"/>
      <c r="H2066" s="738" t="s">
        <v>1569</v>
      </c>
      <c r="I2066" s="402"/>
      <c r="J2066" s="402">
        <v>2015</v>
      </c>
      <c r="K2066" s="1549"/>
    </row>
    <row r="2067" spans="1:11">
      <c r="A2067" s="1543"/>
      <c r="B2067" s="1203"/>
      <c r="C2067" s="1548"/>
      <c r="D2067" s="1203"/>
      <c r="E2067" s="1203"/>
      <c r="F2067" s="1203"/>
      <c r="G2067" s="1203"/>
      <c r="H2067" s="738" t="s">
        <v>3210</v>
      </c>
      <c r="I2067" s="402">
        <v>607984</v>
      </c>
      <c r="J2067" s="402">
        <v>2015</v>
      </c>
      <c r="K2067" s="1549"/>
    </row>
    <row r="2068" spans="1:11">
      <c r="A2068" s="1543"/>
      <c r="B2068" s="1203"/>
      <c r="C2068" s="1548"/>
      <c r="D2068" s="1203"/>
      <c r="E2068" s="1203"/>
      <c r="F2068" s="1203"/>
      <c r="G2068" s="1203"/>
      <c r="H2068" s="738" t="s">
        <v>3210</v>
      </c>
      <c r="I2068" s="402">
        <v>607977</v>
      </c>
      <c r="J2068" s="402">
        <v>2015</v>
      </c>
      <c r="K2068" s="1549"/>
    </row>
    <row r="2069" spans="1:11">
      <c r="A2069" s="1543"/>
      <c r="B2069" s="1203"/>
      <c r="C2069" s="1548"/>
      <c r="D2069" s="1203"/>
      <c r="E2069" s="1203"/>
      <c r="F2069" s="1203"/>
      <c r="G2069" s="1203"/>
      <c r="H2069" s="738" t="s">
        <v>3097</v>
      </c>
      <c r="I2069" s="402">
        <v>608516</v>
      </c>
      <c r="J2069" s="402">
        <v>2015</v>
      </c>
      <c r="K2069" s="1549"/>
    </row>
    <row r="2070" spans="1:11">
      <c r="A2070" s="1543"/>
      <c r="B2070" s="1203"/>
      <c r="C2070" s="1548"/>
      <c r="D2070" s="1203"/>
      <c r="E2070" s="1203"/>
      <c r="F2070" s="1203"/>
      <c r="G2070" s="1203"/>
      <c r="H2070" s="738" t="s">
        <v>3097</v>
      </c>
      <c r="I2070" s="402">
        <v>608517</v>
      </c>
      <c r="J2070" s="402">
        <v>2015</v>
      </c>
      <c r="K2070" s="1549"/>
    </row>
    <row r="2071" spans="1:11" ht="27.6">
      <c r="A2071" s="1543"/>
      <c r="B2071" s="1203"/>
      <c r="C2071" s="1548"/>
      <c r="D2071" s="1203"/>
      <c r="E2071" s="1203"/>
      <c r="F2071" s="1203"/>
      <c r="G2071" s="1203"/>
      <c r="H2071" s="738" t="s">
        <v>3099</v>
      </c>
      <c r="I2071" s="402"/>
      <c r="J2071" s="402">
        <v>2015</v>
      </c>
      <c r="K2071" s="1549"/>
    </row>
    <row r="2072" spans="1:11">
      <c r="A2072" s="1543"/>
      <c r="B2072" s="1203"/>
      <c r="C2072" s="1548"/>
      <c r="D2072" s="1203"/>
      <c r="E2072" s="1203"/>
      <c r="F2072" s="1203"/>
      <c r="G2072" s="1203"/>
      <c r="H2072" s="738" t="s">
        <v>3100</v>
      </c>
      <c r="I2072" s="402"/>
      <c r="J2072" s="402">
        <v>2015</v>
      </c>
      <c r="K2072" s="1549"/>
    </row>
    <row r="2073" spans="1:11">
      <c r="A2073" s="1543"/>
      <c r="B2073" s="1203"/>
      <c r="C2073" s="1548"/>
      <c r="D2073" s="1203"/>
      <c r="E2073" s="1203"/>
      <c r="F2073" s="1203"/>
      <c r="G2073" s="1203"/>
      <c r="H2073" s="738" t="s">
        <v>3101</v>
      </c>
      <c r="I2073" s="402"/>
      <c r="J2073" s="402">
        <v>2015</v>
      </c>
      <c r="K2073" s="1549"/>
    </row>
    <row r="2074" spans="1:11">
      <c r="A2074" s="1543"/>
      <c r="B2074" s="1203"/>
      <c r="C2074" s="1548"/>
      <c r="D2074" s="1203"/>
      <c r="E2074" s="1203"/>
      <c r="F2074" s="1203"/>
      <c r="G2074" s="1203"/>
      <c r="H2074" s="738" t="s">
        <v>3211</v>
      </c>
      <c r="I2074" s="402"/>
      <c r="J2074" s="402">
        <v>2015</v>
      </c>
      <c r="K2074" s="1549"/>
    </row>
    <row r="2077" spans="1:11" ht="75">
      <c r="B2077" s="690">
        <v>1</v>
      </c>
      <c r="C2077" s="1504" t="s">
        <v>3463</v>
      </c>
      <c r="D2077" s="1539" t="s">
        <v>3464</v>
      </c>
      <c r="E2077" s="1539">
        <v>15</v>
      </c>
      <c r="F2077" s="1504">
        <v>4.38</v>
      </c>
      <c r="G2077" s="1504">
        <v>4</v>
      </c>
      <c r="H2077" s="767" t="s">
        <v>2008</v>
      </c>
      <c r="I2077" s="767">
        <v>602346</v>
      </c>
      <c r="J2077" s="697">
        <v>2009</v>
      </c>
      <c r="K2077" s="768" t="s">
        <v>3465</v>
      </c>
    </row>
    <row r="2078" spans="1:11" ht="15">
      <c r="B2078" s="690"/>
      <c r="C2078" s="1504"/>
      <c r="D2078" s="1539"/>
      <c r="E2078" s="1539"/>
      <c r="F2078" s="1504"/>
      <c r="G2078" s="1504"/>
      <c r="H2078" s="767" t="s">
        <v>2009</v>
      </c>
      <c r="I2078" s="767" t="s">
        <v>2010</v>
      </c>
      <c r="J2078" s="697">
        <v>2011</v>
      </c>
      <c r="K2078" s="768"/>
    </row>
    <row r="2079" spans="1:11" ht="30">
      <c r="B2079" s="690"/>
      <c r="C2079" s="1504"/>
      <c r="D2079" s="1539"/>
      <c r="E2079" s="1539"/>
      <c r="F2079" s="1504"/>
      <c r="G2079" s="1504"/>
      <c r="H2079" s="767" t="s">
        <v>2011</v>
      </c>
      <c r="I2079" s="767">
        <v>601802</v>
      </c>
      <c r="J2079" s="697">
        <v>2008</v>
      </c>
      <c r="K2079" s="768"/>
    </row>
    <row r="2080" spans="1:11" ht="15">
      <c r="B2080" s="690"/>
      <c r="C2080" s="1504"/>
      <c r="D2080" s="1539"/>
      <c r="E2080" s="1539"/>
      <c r="F2080" s="1504"/>
      <c r="G2080" s="1504"/>
      <c r="H2080" s="767" t="s">
        <v>2012</v>
      </c>
      <c r="I2080" s="767">
        <v>602691</v>
      </c>
      <c r="J2080" s="697">
        <v>2010</v>
      </c>
      <c r="K2080" s="768"/>
    </row>
    <row r="2081" spans="2:11" ht="15">
      <c r="B2081" s="690"/>
      <c r="C2081" s="1504"/>
      <c r="D2081" s="1539"/>
      <c r="E2081" s="1539"/>
      <c r="F2081" s="1504"/>
      <c r="G2081" s="1504"/>
      <c r="H2081" s="767" t="s">
        <v>2013</v>
      </c>
      <c r="I2081" s="767">
        <v>601800</v>
      </c>
      <c r="J2081" s="697">
        <v>2008</v>
      </c>
      <c r="K2081" s="768"/>
    </row>
    <row r="2082" spans="2:11" ht="15">
      <c r="B2082" s="690"/>
      <c r="C2082" s="1504"/>
      <c r="D2082" s="1539"/>
      <c r="E2082" s="1539"/>
      <c r="F2082" s="1504"/>
      <c r="G2082" s="1504"/>
      <c r="H2082" s="767" t="s">
        <v>2014</v>
      </c>
      <c r="I2082" s="767">
        <v>601801</v>
      </c>
      <c r="J2082" s="697">
        <v>2008</v>
      </c>
      <c r="K2082" s="768"/>
    </row>
    <row r="2083" spans="2:11" ht="15">
      <c r="B2083" s="690"/>
      <c r="C2083" s="1504"/>
      <c r="D2083" s="1539"/>
      <c r="E2083" s="1539"/>
      <c r="F2083" s="1504"/>
      <c r="G2083" s="1504"/>
      <c r="H2083" s="767" t="s">
        <v>2015</v>
      </c>
      <c r="I2083" s="767">
        <v>602347</v>
      </c>
      <c r="J2083" s="697">
        <v>2009</v>
      </c>
      <c r="K2083" s="768"/>
    </row>
    <row r="2084" spans="2:11" ht="30">
      <c r="B2084" s="690"/>
      <c r="C2084" s="1504"/>
      <c r="D2084" s="1539"/>
      <c r="E2084" s="1539"/>
      <c r="F2084" s="1504"/>
      <c r="G2084" s="1504"/>
      <c r="H2084" s="767" t="s">
        <v>3466</v>
      </c>
      <c r="I2084" s="767">
        <v>500387</v>
      </c>
      <c r="J2084" s="697">
        <v>2011</v>
      </c>
      <c r="K2084" s="768"/>
    </row>
    <row r="2085" spans="2:11" ht="15">
      <c r="B2085" s="690"/>
      <c r="C2085" s="1504"/>
      <c r="D2085" s="1539"/>
      <c r="E2085" s="1539"/>
      <c r="F2085" s="1504"/>
      <c r="G2085" s="1504"/>
      <c r="H2085" s="767" t="s">
        <v>2409</v>
      </c>
      <c r="I2085" s="767">
        <v>500403</v>
      </c>
      <c r="J2085" s="697">
        <v>2011</v>
      </c>
      <c r="K2085" s="768"/>
    </row>
    <row r="2086" spans="2:11" ht="15">
      <c r="B2086" s="690"/>
      <c r="C2086" s="1504"/>
      <c r="D2086" s="1539"/>
      <c r="E2086" s="1539"/>
      <c r="F2086" s="1504"/>
      <c r="G2086" s="1504"/>
      <c r="H2086" s="767" t="s">
        <v>2016</v>
      </c>
      <c r="I2086" s="767">
        <v>400012</v>
      </c>
      <c r="J2086" s="697">
        <v>2005</v>
      </c>
      <c r="K2086" s="768"/>
    </row>
    <row r="2087" spans="2:11" ht="15">
      <c r="B2087" s="690"/>
      <c r="C2087" s="1504"/>
      <c r="D2087" s="1539"/>
      <c r="E2087" s="1539"/>
      <c r="F2087" s="1504"/>
      <c r="G2087" s="1504"/>
      <c r="H2087" s="767" t="s">
        <v>2016</v>
      </c>
      <c r="I2087" s="767">
        <v>400013</v>
      </c>
      <c r="J2087" s="697">
        <v>2005</v>
      </c>
      <c r="K2087" s="768"/>
    </row>
    <row r="2088" spans="2:11" ht="15">
      <c r="B2088" s="690"/>
      <c r="C2088" s="1504"/>
      <c r="D2088" s="1539"/>
      <c r="E2088" s="1539"/>
      <c r="F2088" s="1504"/>
      <c r="G2088" s="1504"/>
      <c r="H2088" s="767" t="s">
        <v>3467</v>
      </c>
      <c r="I2088" s="767" t="s">
        <v>2017</v>
      </c>
      <c r="J2088" s="697">
        <v>2003</v>
      </c>
      <c r="K2088" s="768"/>
    </row>
    <row r="2089" spans="2:11" ht="15">
      <c r="B2089" s="690"/>
      <c r="C2089" s="1504"/>
      <c r="D2089" s="1539"/>
      <c r="E2089" s="1539"/>
      <c r="F2089" s="1504"/>
      <c r="G2089" s="1504"/>
      <c r="H2089" s="767" t="s">
        <v>2018</v>
      </c>
      <c r="I2089" s="767">
        <v>500246</v>
      </c>
      <c r="J2089" s="697">
        <v>2005</v>
      </c>
      <c r="K2089" s="768"/>
    </row>
    <row r="2090" spans="2:11" ht="15">
      <c r="B2090" s="690"/>
      <c r="C2090" s="1504"/>
      <c r="D2090" s="1539"/>
      <c r="E2090" s="1539"/>
      <c r="F2090" s="1504"/>
      <c r="G2090" s="1504"/>
      <c r="H2090" s="767" t="s">
        <v>2019</v>
      </c>
      <c r="I2090" s="767">
        <v>500261</v>
      </c>
      <c r="J2090" s="697">
        <v>2005</v>
      </c>
      <c r="K2090" s="768"/>
    </row>
    <row r="2091" spans="2:11" ht="15">
      <c r="B2091" s="690"/>
      <c r="C2091" s="1504"/>
      <c r="D2091" s="1539"/>
      <c r="E2091" s="1539"/>
      <c r="F2091" s="1504"/>
      <c r="G2091" s="1504"/>
      <c r="H2091" s="767" t="s">
        <v>2020</v>
      </c>
      <c r="I2091" s="767">
        <v>500345</v>
      </c>
      <c r="J2091" s="697">
        <v>2010</v>
      </c>
      <c r="K2091" s="768"/>
    </row>
    <row r="2092" spans="2:11" ht="15">
      <c r="B2092" s="690"/>
      <c r="C2092" s="1504"/>
      <c r="D2092" s="1539"/>
      <c r="E2092" s="1539"/>
      <c r="F2092" s="1504"/>
      <c r="G2092" s="1504"/>
      <c r="H2092" s="767" t="s">
        <v>2021</v>
      </c>
      <c r="I2092" s="767">
        <v>602669</v>
      </c>
      <c r="J2092" s="697">
        <v>2010</v>
      </c>
      <c r="K2092" s="768"/>
    </row>
    <row r="2093" spans="2:11" ht="15">
      <c r="B2093" s="690"/>
      <c r="C2093" s="1504"/>
      <c r="D2093" s="1539"/>
      <c r="E2093" s="1539"/>
      <c r="F2093" s="1504"/>
      <c r="G2093" s="1504"/>
      <c r="H2093" s="767" t="s">
        <v>2022</v>
      </c>
      <c r="I2093" s="767">
        <v>600763</v>
      </c>
      <c r="J2093" s="697">
        <v>2005</v>
      </c>
      <c r="K2093" s="768"/>
    </row>
    <row r="2094" spans="2:11" ht="15">
      <c r="B2094" s="690"/>
      <c r="C2094" s="1504"/>
      <c r="D2094" s="1539"/>
      <c r="E2094" s="1539"/>
      <c r="F2094" s="1504"/>
      <c r="G2094" s="1504"/>
      <c r="H2094" s="767" t="s">
        <v>2023</v>
      </c>
      <c r="I2094" s="767" t="s">
        <v>2024</v>
      </c>
      <c r="J2094" s="697">
        <v>2010</v>
      </c>
      <c r="K2094" s="768"/>
    </row>
    <row r="2095" spans="2:11" ht="15">
      <c r="B2095" s="690"/>
      <c r="C2095" s="1504"/>
      <c r="D2095" s="1539"/>
      <c r="E2095" s="1539"/>
      <c r="F2095" s="1504"/>
      <c r="G2095" s="1504"/>
      <c r="H2095" s="767" t="s">
        <v>2025</v>
      </c>
      <c r="I2095" s="767">
        <v>602676</v>
      </c>
      <c r="J2095" s="697">
        <v>2010</v>
      </c>
      <c r="K2095" s="768"/>
    </row>
    <row r="2096" spans="2:11" ht="15">
      <c r="B2096" s="690"/>
      <c r="C2096" s="1504"/>
      <c r="D2096" s="1539"/>
      <c r="E2096" s="1539"/>
      <c r="F2096" s="1504"/>
      <c r="G2096" s="1504"/>
      <c r="H2096" s="767" t="s">
        <v>2026</v>
      </c>
      <c r="I2096" s="767">
        <v>600897</v>
      </c>
      <c r="J2096" s="697">
        <v>2005</v>
      </c>
      <c r="K2096" s="768"/>
    </row>
    <row r="2097" spans="2:11" ht="15">
      <c r="B2097" s="690"/>
      <c r="C2097" s="1504"/>
      <c r="D2097" s="1539"/>
      <c r="E2097" s="1539"/>
      <c r="F2097" s="1504"/>
      <c r="G2097" s="1504"/>
      <c r="H2097" s="767" t="s">
        <v>2026</v>
      </c>
      <c r="I2097" s="767">
        <v>600898</v>
      </c>
      <c r="J2097" s="697">
        <v>2005</v>
      </c>
      <c r="K2097" s="768"/>
    </row>
    <row r="2098" spans="2:11" ht="15">
      <c r="B2098" s="690"/>
      <c r="C2098" s="1504"/>
      <c r="D2098" s="1539"/>
      <c r="E2098" s="1539"/>
      <c r="F2098" s="1504"/>
      <c r="G2098" s="1504"/>
      <c r="H2098" s="767" t="s">
        <v>2118</v>
      </c>
      <c r="I2098" s="767">
        <v>600777</v>
      </c>
      <c r="J2098" s="697">
        <v>2005</v>
      </c>
      <c r="K2098" s="768"/>
    </row>
    <row r="2099" spans="2:11" ht="15">
      <c r="B2099" s="690"/>
      <c r="C2099" s="1504"/>
      <c r="D2099" s="1539"/>
      <c r="E2099" s="1539"/>
      <c r="F2099" s="1504"/>
      <c r="G2099" s="1504"/>
      <c r="H2099" s="767" t="s">
        <v>2027</v>
      </c>
      <c r="I2099" s="767">
        <v>800000</v>
      </c>
      <c r="J2099" s="697">
        <v>2013</v>
      </c>
      <c r="K2099" s="768"/>
    </row>
    <row r="2100" spans="2:11" ht="15">
      <c r="B2100" s="690"/>
      <c r="C2100" s="1504"/>
      <c r="D2100" s="1539"/>
      <c r="E2100" s="1539"/>
      <c r="F2100" s="1504"/>
      <c r="G2100" s="1504"/>
      <c r="H2100" s="767" t="s">
        <v>2028</v>
      </c>
      <c r="I2100" s="767" t="s">
        <v>2029</v>
      </c>
      <c r="J2100" s="697">
        <v>2013</v>
      </c>
      <c r="K2100" s="768"/>
    </row>
    <row r="2101" spans="2:11" ht="15">
      <c r="B2101" s="690"/>
      <c r="C2101" s="1504"/>
      <c r="D2101" s="1539"/>
      <c r="E2101" s="1539"/>
      <c r="F2101" s="1504"/>
      <c r="G2101" s="1504"/>
      <c r="H2101" s="767" t="s">
        <v>2030</v>
      </c>
      <c r="I2101" s="767" t="s">
        <v>2031</v>
      </c>
      <c r="J2101" s="697">
        <v>2013</v>
      </c>
      <c r="K2101" s="768"/>
    </row>
    <row r="2102" spans="2:11" ht="15">
      <c r="B2102" s="690"/>
      <c r="C2102" s="1504"/>
      <c r="D2102" s="1539"/>
      <c r="E2102" s="1539"/>
      <c r="F2102" s="1504"/>
      <c r="G2102" s="1504"/>
      <c r="H2102" s="767" t="s">
        <v>2032</v>
      </c>
      <c r="I2102" s="767">
        <v>800054</v>
      </c>
      <c r="J2102" s="697">
        <v>2013</v>
      </c>
      <c r="K2102" s="768"/>
    </row>
    <row r="2103" spans="2:11" ht="15">
      <c r="B2103" s="690"/>
      <c r="C2103" s="1504"/>
      <c r="D2103" s="1539"/>
      <c r="E2103" s="1539"/>
      <c r="F2103" s="1504"/>
      <c r="G2103" s="1504"/>
      <c r="H2103" s="767" t="s">
        <v>2033</v>
      </c>
      <c r="I2103" s="767">
        <v>800055</v>
      </c>
      <c r="J2103" s="697">
        <v>2013</v>
      </c>
      <c r="K2103" s="768"/>
    </row>
    <row r="2104" spans="2:11" ht="15">
      <c r="B2104" s="690"/>
      <c r="C2104" s="1504"/>
      <c r="D2104" s="1539"/>
      <c r="E2104" s="1539"/>
      <c r="F2104" s="1504"/>
      <c r="G2104" s="1504"/>
      <c r="H2104" s="767" t="s">
        <v>3468</v>
      </c>
      <c r="I2104" s="767">
        <v>601447</v>
      </c>
      <c r="J2104" s="697">
        <v>2007</v>
      </c>
      <c r="K2104" s="768"/>
    </row>
    <row r="2105" spans="2:11" ht="15">
      <c r="B2105" s="690"/>
      <c r="C2105" s="1504"/>
      <c r="D2105" s="1539"/>
      <c r="E2105" s="1539"/>
      <c r="F2105" s="1504"/>
      <c r="G2105" s="1504"/>
      <c r="H2105" s="767" t="s">
        <v>2034</v>
      </c>
      <c r="I2105" s="767">
        <v>2300085</v>
      </c>
      <c r="J2105" s="697">
        <v>2013</v>
      </c>
      <c r="K2105" s="768"/>
    </row>
    <row r="2106" spans="2:11" ht="15">
      <c r="B2106" s="690"/>
      <c r="C2106" s="1504"/>
      <c r="D2106" s="1539"/>
      <c r="E2106" s="1539"/>
      <c r="F2106" s="1504"/>
      <c r="G2106" s="1504"/>
      <c r="H2106" s="767" t="s">
        <v>2035</v>
      </c>
      <c r="I2106" s="767">
        <v>2300089</v>
      </c>
      <c r="J2106" s="697">
        <v>2013</v>
      </c>
      <c r="K2106" s="768"/>
    </row>
    <row r="2107" spans="2:11" ht="15">
      <c r="B2107" s="690"/>
      <c r="C2107" s="1504"/>
      <c r="D2107" s="1539"/>
      <c r="E2107" s="1539"/>
      <c r="F2107" s="1504"/>
      <c r="G2107" s="1504"/>
      <c r="H2107" s="767" t="s">
        <v>2036</v>
      </c>
      <c r="I2107" s="767" t="s">
        <v>2037</v>
      </c>
      <c r="J2107" s="697">
        <v>2013</v>
      </c>
      <c r="K2107" s="768"/>
    </row>
    <row r="2108" spans="2:11" ht="15">
      <c r="B2108" s="690"/>
      <c r="C2108" s="1504"/>
      <c r="D2108" s="1539"/>
      <c r="E2108" s="1539"/>
      <c r="F2108" s="1504"/>
      <c r="G2108" s="1504"/>
      <c r="H2108" s="767" t="s">
        <v>2038</v>
      </c>
      <c r="I2108" s="767">
        <v>3000810</v>
      </c>
      <c r="J2108" s="697">
        <v>2013</v>
      </c>
      <c r="K2108" s="768"/>
    </row>
    <row r="2109" spans="2:11" ht="15">
      <c r="B2109" s="690"/>
      <c r="C2109" s="1504"/>
      <c r="D2109" s="1539"/>
      <c r="E2109" s="1539"/>
      <c r="F2109" s="1504"/>
      <c r="G2109" s="1504"/>
      <c r="H2109" s="767" t="s">
        <v>3469</v>
      </c>
      <c r="I2109" s="767">
        <v>500144</v>
      </c>
      <c r="J2109" s="697">
        <v>2005</v>
      </c>
      <c r="K2109" s="768"/>
    </row>
    <row r="2110" spans="2:11" ht="15">
      <c r="B2110" s="690"/>
      <c r="C2110" s="1504"/>
      <c r="D2110" s="1539"/>
      <c r="E2110" s="1539"/>
      <c r="F2110" s="1504"/>
      <c r="G2110" s="1504"/>
      <c r="H2110" s="769" t="s">
        <v>3470</v>
      </c>
      <c r="I2110" s="769" t="s">
        <v>3471</v>
      </c>
      <c r="J2110" s="697">
        <v>2017</v>
      </c>
      <c r="K2110" s="768"/>
    </row>
    <row r="2111" spans="2:11" ht="15">
      <c r="B2111" s="690"/>
      <c r="C2111" s="1504"/>
      <c r="D2111" s="1539"/>
      <c r="E2111" s="1539"/>
      <c r="F2111" s="1504"/>
      <c r="G2111" s="1504"/>
      <c r="H2111" s="769" t="s">
        <v>3472</v>
      </c>
      <c r="I2111" s="769" t="s">
        <v>3473</v>
      </c>
      <c r="J2111" s="697">
        <v>2017</v>
      </c>
      <c r="K2111" s="768"/>
    </row>
    <row r="2112" spans="2:11" ht="15">
      <c r="B2112" s="690"/>
      <c r="C2112" s="1504"/>
      <c r="D2112" s="1539"/>
      <c r="E2112" s="1539"/>
      <c r="F2112" s="1504"/>
      <c r="G2112" s="1504"/>
      <c r="H2112" s="769" t="s">
        <v>3472</v>
      </c>
      <c r="I2112" s="769" t="s">
        <v>3474</v>
      </c>
      <c r="J2112" s="697">
        <v>2017</v>
      </c>
      <c r="K2112" s="768"/>
    </row>
    <row r="2113" spans="2:11" ht="15">
      <c r="B2113" s="690"/>
      <c r="C2113" s="1504"/>
      <c r="D2113" s="1539"/>
      <c r="E2113" s="1539"/>
      <c r="F2113" s="1504"/>
      <c r="G2113" s="1504"/>
      <c r="H2113" s="769" t="s">
        <v>3475</v>
      </c>
      <c r="I2113" s="769" t="s">
        <v>3476</v>
      </c>
      <c r="J2113" s="697">
        <v>2017</v>
      </c>
      <c r="K2113" s="768"/>
    </row>
    <row r="2114" spans="2:11" ht="15">
      <c r="B2114" s="690"/>
      <c r="C2114" s="1504"/>
      <c r="D2114" s="1539"/>
      <c r="E2114" s="1539"/>
      <c r="F2114" s="1504"/>
      <c r="G2114" s="1504"/>
      <c r="H2114" s="769" t="s">
        <v>3477</v>
      </c>
      <c r="I2114" s="769" t="s">
        <v>3478</v>
      </c>
      <c r="J2114" s="697">
        <v>2017</v>
      </c>
      <c r="K2114" s="768"/>
    </row>
    <row r="2115" spans="2:11" ht="15">
      <c r="B2115" s="690"/>
      <c r="C2115" s="1504"/>
      <c r="D2115" s="1539"/>
      <c r="E2115" s="1539"/>
      <c r="F2115" s="1504"/>
      <c r="G2115" s="1504"/>
      <c r="H2115" s="769" t="s">
        <v>3477</v>
      </c>
      <c r="I2115" s="769" t="s">
        <v>3479</v>
      </c>
      <c r="J2115" s="697">
        <v>2017</v>
      </c>
      <c r="K2115" s="768"/>
    </row>
    <row r="2116" spans="2:11" ht="15">
      <c r="B2116" s="690"/>
      <c r="C2116" s="1504"/>
      <c r="D2116" s="1539"/>
      <c r="E2116" s="1539"/>
      <c r="F2116" s="1504"/>
      <c r="G2116" s="1504"/>
      <c r="H2116" s="703" t="s">
        <v>4939</v>
      </c>
      <c r="I2116" s="770">
        <v>501187</v>
      </c>
      <c r="J2116" s="705">
        <v>2024</v>
      </c>
      <c r="K2116" s="768"/>
    </row>
    <row r="2117" spans="2:11" ht="27.6">
      <c r="B2117" s="690"/>
      <c r="C2117" s="1504"/>
      <c r="D2117" s="1539"/>
      <c r="E2117" s="1539"/>
      <c r="F2117" s="1504"/>
      <c r="G2117" s="1504"/>
      <c r="H2117" s="703" t="s">
        <v>4940</v>
      </c>
      <c r="I2117" s="771" t="s">
        <v>4941</v>
      </c>
      <c r="J2117" s="705">
        <v>2024</v>
      </c>
      <c r="K2117" s="768"/>
    </row>
    <row r="2118" spans="2:11" ht="15">
      <c r="B2118" s="690"/>
      <c r="C2118" s="1504"/>
      <c r="D2118" s="1539"/>
      <c r="E2118" s="1539"/>
      <c r="F2118" s="1504"/>
      <c r="G2118" s="1504"/>
      <c r="H2118" s="703" t="s">
        <v>4942</v>
      </c>
      <c r="I2118" s="704" t="s">
        <v>4943</v>
      </c>
      <c r="J2118" s="705">
        <v>2024</v>
      </c>
      <c r="K2118" s="768"/>
    </row>
    <row r="2119" spans="2:11" ht="15.6" thickBot="1">
      <c r="B2119" s="690"/>
      <c r="C2119" s="1505"/>
      <c r="D2119" s="1540"/>
      <c r="E2119" s="1540"/>
      <c r="F2119" s="1505"/>
      <c r="G2119" s="1505"/>
      <c r="H2119" s="703" t="s">
        <v>4944</v>
      </c>
      <c r="I2119" s="704" t="s">
        <v>4945</v>
      </c>
      <c r="J2119" s="705">
        <v>2024</v>
      </c>
      <c r="K2119" s="772"/>
    </row>
    <row r="2120" spans="2:11" ht="45" customHeight="1">
      <c r="B2120" s="690">
        <v>2</v>
      </c>
      <c r="C2120" s="1469" t="s">
        <v>3480</v>
      </c>
      <c r="D2120" s="1469" t="s">
        <v>3481</v>
      </c>
      <c r="E2120" s="1469">
        <v>15</v>
      </c>
      <c r="F2120" s="1469">
        <v>4.38</v>
      </c>
      <c r="G2120" s="1469">
        <v>4</v>
      </c>
      <c r="H2120" s="773" t="s">
        <v>3482</v>
      </c>
      <c r="I2120" s="728">
        <v>500144</v>
      </c>
      <c r="J2120" s="693">
        <v>2005</v>
      </c>
      <c r="K2120" s="1524" t="s">
        <v>3483</v>
      </c>
    </row>
    <row r="2121" spans="2:11" ht="15">
      <c r="B2121" s="690"/>
      <c r="C2121" s="1504"/>
      <c r="D2121" s="1504"/>
      <c r="E2121" s="1504"/>
      <c r="F2121" s="1504"/>
      <c r="G2121" s="1504"/>
      <c r="H2121" s="767" t="s">
        <v>2039</v>
      </c>
      <c r="I2121" s="767">
        <v>500180</v>
      </c>
      <c r="J2121" s="697">
        <v>2013</v>
      </c>
      <c r="K2121" s="1525"/>
    </row>
    <row r="2122" spans="2:11" ht="15">
      <c r="B2122" s="690"/>
      <c r="C2122" s="1504"/>
      <c r="D2122" s="1504"/>
      <c r="E2122" s="1504"/>
      <c r="F2122" s="1504"/>
      <c r="G2122" s="1504"/>
      <c r="H2122" s="767" t="s">
        <v>2041</v>
      </c>
      <c r="I2122" s="767" t="s">
        <v>2040</v>
      </c>
      <c r="J2122" s="697">
        <v>2013</v>
      </c>
      <c r="K2122" s="1525"/>
    </row>
    <row r="2123" spans="2:11" ht="15">
      <c r="B2123" s="690"/>
      <c r="C2123" s="1504"/>
      <c r="D2123" s="1504"/>
      <c r="E2123" s="1504"/>
      <c r="F2123" s="1504"/>
      <c r="G2123" s="1504"/>
      <c r="H2123" s="767" t="s">
        <v>2043</v>
      </c>
      <c r="I2123" s="767" t="s">
        <v>2042</v>
      </c>
      <c r="J2123" s="697">
        <v>2013</v>
      </c>
      <c r="K2123" s="1525"/>
    </row>
    <row r="2124" spans="2:11" ht="15">
      <c r="B2124" s="690"/>
      <c r="C2124" s="1504"/>
      <c r="D2124" s="1504"/>
      <c r="E2124" s="1504"/>
      <c r="F2124" s="1504"/>
      <c r="G2124" s="1504"/>
      <c r="H2124" s="767" t="s">
        <v>2043</v>
      </c>
      <c r="I2124" s="767">
        <v>500459</v>
      </c>
      <c r="J2124" s="697">
        <v>2013</v>
      </c>
      <c r="K2124" s="1525"/>
    </row>
    <row r="2125" spans="2:11" ht="15">
      <c r="B2125" s="690"/>
      <c r="C2125" s="1504"/>
      <c r="D2125" s="1504"/>
      <c r="E2125" s="1504"/>
      <c r="F2125" s="1504"/>
      <c r="G2125" s="1504"/>
      <c r="H2125" s="767" t="s">
        <v>2044</v>
      </c>
      <c r="I2125" s="767">
        <v>500460</v>
      </c>
      <c r="J2125" s="697">
        <v>2013</v>
      </c>
      <c r="K2125" s="1525"/>
    </row>
    <row r="2126" spans="2:11" ht="15">
      <c r="B2126" s="690"/>
      <c r="C2126" s="1504"/>
      <c r="D2126" s="1504"/>
      <c r="E2126" s="1504"/>
      <c r="F2126" s="1504"/>
      <c r="G2126" s="1504"/>
      <c r="H2126" s="767" t="s">
        <v>2046</v>
      </c>
      <c r="I2126" s="767" t="s">
        <v>2045</v>
      </c>
      <c r="J2126" s="697">
        <v>2013</v>
      </c>
      <c r="K2126" s="1525"/>
    </row>
    <row r="2127" spans="2:11" ht="15">
      <c r="B2127" s="690"/>
      <c r="C2127" s="1504"/>
      <c r="D2127" s="1504"/>
      <c r="E2127" s="1504"/>
      <c r="F2127" s="1504"/>
      <c r="G2127" s="1504"/>
      <c r="H2127" s="767" t="s">
        <v>2048</v>
      </c>
      <c r="I2127" s="767" t="s">
        <v>2047</v>
      </c>
      <c r="J2127" s="697">
        <v>2013</v>
      </c>
      <c r="K2127" s="774"/>
    </row>
    <row r="2128" spans="2:11" ht="15">
      <c r="B2128" s="690"/>
      <c r="C2128" s="1504"/>
      <c r="D2128" s="1504"/>
      <c r="E2128" s="1504"/>
      <c r="F2128" s="1504"/>
      <c r="G2128" s="1504"/>
      <c r="H2128" s="767" t="s">
        <v>1834</v>
      </c>
      <c r="I2128" s="767" t="s">
        <v>2049</v>
      </c>
      <c r="J2128" s="697">
        <v>2008</v>
      </c>
      <c r="K2128" s="774"/>
    </row>
    <row r="2129" spans="2:11" ht="15">
      <c r="B2129" s="690"/>
      <c r="C2129" s="1504"/>
      <c r="D2129" s="1504"/>
      <c r="E2129" s="1504"/>
      <c r="F2129" s="1504"/>
      <c r="G2129" s="1504"/>
      <c r="H2129" s="767" t="s">
        <v>2050</v>
      </c>
      <c r="I2129" s="767">
        <v>601625</v>
      </c>
      <c r="J2129" s="697">
        <v>2005</v>
      </c>
      <c r="K2129" s="774"/>
    </row>
    <row r="2130" spans="2:11" ht="30">
      <c r="B2130" s="690"/>
      <c r="C2130" s="1504"/>
      <c r="D2130" s="1504"/>
      <c r="E2130" s="1504"/>
      <c r="F2130" s="1504"/>
      <c r="G2130" s="1504"/>
      <c r="H2130" s="767" t="s">
        <v>2052</v>
      </c>
      <c r="I2130" s="767" t="s">
        <v>2051</v>
      </c>
      <c r="J2130" s="697">
        <v>2012</v>
      </c>
      <c r="K2130" s="774"/>
    </row>
    <row r="2131" spans="2:11" ht="15">
      <c r="B2131" s="690"/>
      <c r="C2131" s="1504"/>
      <c r="D2131" s="1504"/>
      <c r="E2131" s="1504"/>
      <c r="F2131" s="1504"/>
      <c r="G2131" s="1504"/>
      <c r="H2131" s="767" t="s">
        <v>3484</v>
      </c>
      <c r="I2131" s="767" t="s">
        <v>2053</v>
      </c>
      <c r="J2131" s="697">
        <v>2012</v>
      </c>
      <c r="K2131" s="774"/>
    </row>
    <row r="2132" spans="2:11" ht="15">
      <c r="B2132" s="690"/>
      <c r="C2132" s="1504"/>
      <c r="D2132" s="1504"/>
      <c r="E2132" s="1504"/>
      <c r="F2132" s="1504"/>
      <c r="G2132" s="1504"/>
      <c r="H2132" s="767" t="s">
        <v>1722</v>
      </c>
      <c r="I2132" s="767" t="s">
        <v>3485</v>
      </c>
      <c r="J2132" s="697">
        <v>2012</v>
      </c>
      <c r="K2132" s="774"/>
    </row>
    <row r="2133" spans="2:11" ht="15">
      <c r="B2133" s="690"/>
      <c r="C2133" s="1504"/>
      <c r="D2133" s="1504"/>
      <c r="E2133" s="1504"/>
      <c r="F2133" s="1504"/>
      <c r="G2133" s="1504"/>
      <c r="H2133" s="767" t="s">
        <v>1722</v>
      </c>
      <c r="I2133" s="767">
        <v>800190</v>
      </c>
      <c r="J2133" s="697">
        <v>2012</v>
      </c>
      <c r="K2133" s="774"/>
    </row>
    <row r="2134" spans="2:11" ht="15">
      <c r="B2134" s="690"/>
      <c r="C2134" s="1504"/>
      <c r="D2134" s="1504"/>
      <c r="E2134" s="1504"/>
      <c r="F2134" s="1504"/>
      <c r="G2134" s="1504"/>
      <c r="H2134" s="767" t="s">
        <v>2054</v>
      </c>
      <c r="I2134" s="767">
        <v>800192</v>
      </c>
      <c r="J2134" s="697">
        <v>2012</v>
      </c>
      <c r="K2134" s="774"/>
    </row>
    <row r="2135" spans="2:11" ht="15">
      <c r="B2135" s="690"/>
      <c r="C2135" s="1504"/>
      <c r="D2135" s="1504"/>
      <c r="E2135" s="1504"/>
      <c r="F2135" s="1504"/>
      <c r="G2135" s="1504"/>
      <c r="H2135" s="767" t="s">
        <v>3486</v>
      </c>
      <c r="I2135" s="767" t="s">
        <v>2055</v>
      </c>
      <c r="J2135" s="697">
        <v>2012</v>
      </c>
      <c r="K2135" s="774"/>
    </row>
    <row r="2136" spans="2:11" ht="15">
      <c r="B2136" s="690"/>
      <c r="C2136" s="1504"/>
      <c r="D2136" s="1504"/>
      <c r="E2136" s="1504"/>
      <c r="F2136" s="1504"/>
      <c r="G2136" s="1504"/>
      <c r="H2136" s="767" t="s">
        <v>3482</v>
      </c>
      <c r="I2136" s="767" t="s">
        <v>3487</v>
      </c>
      <c r="J2136" s="697">
        <v>2012</v>
      </c>
      <c r="K2136" s="774"/>
    </row>
    <row r="2137" spans="2:11" ht="15">
      <c r="B2137" s="690"/>
      <c r="C2137" s="1504"/>
      <c r="D2137" s="1504"/>
      <c r="E2137" s="1504"/>
      <c r="F2137" s="1504"/>
      <c r="G2137" s="1504"/>
      <c r="H2137" s="767" t="s">
        <v>2056</v>
      </c>
      <c r="I2137" s="767">
        <v>2300014</v>
      </c>
      <c r="J2137" s="697">
        <v>2012</v>
      </c>
      <c r="K2137" s="774"/>
    </row>
    <row r="2138" spans="2:11" ht="15">
      <c r="B2138" s="690"/>
      <c r="C2138" s="1504"/>
      <c r="D2138" s="1504"/>
      <c r="E2138" s="1504"/>
      <c r="F2138" s="1504"/>
      <c r="G2138" s="1504"/>
      <c r="H2138" s="767" t="s">
        <v>2058</v>
      </c>
      <c r="I2138" s="767" t="s">
        <v>2057</v>
      </c>
      <c r="J2138" s="697">
        <v>2012</v>
      </c>
      <c r="K2138" s="774"/>
    </row>
    <row r="2139" spans="2:11" ht="15">
      <c r="B2139" s="690"/>
      <c r="C2139" s="1504"/>
      <c r="D2139" s="1504"/>
      <c r="E2139" s="1504"/>
      <c r="F2139" s="1504"/>
      <c r="G2139" s="1504"/>
      <c r="H2139" s="695" t="s">
        <v>3488</v>
      </c>
      <c r="I2139" s="767" t="s">
        <v>2059</v>
      </c>
      <c r="J2139" s="697">
        <v>2017</v>
      </c>
      <c r="K2139" s="774"/>
    </row>
    <row r="2140" spans="2:11" ht="15">
      <c r="B2140" s="690"/>
      <c r="C2140" s="1504"/>
      <c r="D2140" s="1504"/>
      <c r="E2140" s="1504"/>
      <c r="F2140" s="1504"/>
      <c r="G2140" s="1504"/>
      <c r="H2140" s="695" t="s">
        <v>3490</v>
      </c>
      <c r="I2140" s="775" t="s">
        <v>3489</v>
      </c>
      <c r="J2140" s="697">
        <v>2017</v>
      </c>
      <c r="K2140" s="774"/>
    </row>
    <row r="2141" spans="2:11" ht="15">
      <c r="B2141" s="690"/>
      <c r="C2141" s="1504"/>
      <c r="D2141" s="1504"/>
      <c r="E2141" s="1504"/>
      <c r="F2141" s="1504"/>
      <c r="G2141" s="1504"/>
      <c r="H2141" s="695" t="s">
        <v>3492</v>
      </c>
      <c r="I2141" s="775" t="s">
        <v>3491</v>
      </c>
      <c r="J2141" s="697">
        <v>2017</v>
      </c>
      <c r="K2141" s="774"/>
    </row>
    <row r="2142" spans="2:11" ht="15">
      <c r="B2142" s="690"/>
      <c r="C2142" s="1504"/>
      <c r="D2142" s="1504"/>
      <c r="E2142" s="1504"/>
      <c r="F2142" s="1504"/>
      <c r="G2142" s="1504"/>
      <c r="H2142" s="769" t="s">
        <v>3494</v>
      </c>
      <c r="I2142" s="775" t="s">
        <v>3493</v>
      </c>
      <c r="J2142" s="697">
        <v>2016</v>
      </c>
      <c r="K2142" s="774"/>
    </row>
    <row r="2143" spans="2:11" ht="15">
      <c r="B2143" s="690"/>
      <c r="C2143" s="1504"/>
      <c r="D2143" s="1504"/>
      <c r="E2143" s="1504"/>
      <c r="F2143" s="1504"/>
      <c r="G2143" s="1504"/>
      <c r="H2143" s="776" t="s">
        <v>3495</v>
      </c>
      <c r="I2143" s="767">
        <v>500718</v>
      </c>
      <c r="J2143" s="777">
        <v>2020</v>
      </c>
      <c r="K2143" s="774"/>
    </row>
    <row r="2144" spans="2:11" ht="15">
      <c r="B2144" s="690"/>
      <c r="C2144" s="1504"/>
      <c r="D2144" s="1504"/>
      <c r="E2144" s="1504"/>
      <c r="F2144" s="1504"/>
      <c r="G2144" s="1504"/>
      <c r="H2144" s="776" t="s">
        <v>3495</v>
      </c>
      <c r="I2144" s="778" t="s">
        <v>3496</v>
      </c>
      <c r="J2144" s="777">
        <v>2020</v>
      </c>
      <c r="K2144" s="774"/>
    </row>
    <row r="2145" spans="2:11" ht="15">
      <c r="B2145" s="690"/>
      <c r="C2145" s="1504"/>
      <c r="D2145" s="1504"/>
      <c r="E2145" s="1504"/>
      <c r="F2145" s="1504"/>
      <c r="G2145" s="1504"/>
      <c r="H2145" s="776" t="s">
        <v>3498</v>
      </c>
      <c r="I2145" s="778" t="s">
        <v>3497</v>
      </c>
      <c r="J2145" s="777">
        <v>2020</v>
      </c>
      <c r="K2145" s="774"/>
    </row>
    <row r="2146" spans="2:11" ht="15">
      <c r="B2146" s="690"/>
      <c r="C2146" s="1504"/>
      <c r="D2146" s="1504"/>
      <c r="E2146" s="1504"/>
      <c r="F2146" s="1504"/>
      <c r="G2146" s="1504"/>
      <c r="H2146" s="776" t="s">
        <v>3498</v>
      </c>
      <c r="I2146" s="778" t="s">
        <v>3499</v>
      </c>
      <c r="J2146" s="777">
        <v>2020</v>
      </c>
      <c r="K2146" s="774"/>
    </row>
    <row r="2147" spans="2:11" ht="15">
      <c r="B2147" s="690"/>
      <c r="C2147" s="1504"/>
      <c r="D2147" s="1504"/>
      <c r="E2147" s="1504"/>
      <c r="F2147" s="1504"/>
      <c r="G2147" s="1504"/>
      <c r="H2147" s="776" t="s">
        <v>3498</v>
      </c>
      <c r="I2147" s="778" t="s">
        <v>3500</v>
      </c>
      <c r="J2147" s="777">
        <v>2020</v>
      </c>
      <c r="K2147" s="774"/>
    </row>
    <row r="2148" spans="2:11" ht="15">
      <c r="B2148" s="690"/>
      <c r="C2148" s="1504"/>
      <c r="D2148" s="1504"/>
      <c r="E2148" s="1504"/>
      <c r="F2148" s="1504"/>
      <c r="G2148" s="1504"/>
      <c r="H2148" s="776" t="s">
        <v>3498</v>
      </c>
      <c r="I2148" s="778" t="s">
        <v>3501</v>
      </c>
      <c r="J2148" s="777">
        <v>2020</v>
      </c>
      <c r="K2148" s="774"/>
    </row>
    <row r="2149" spans="2:11" ht="15">
      <c r="B2149" s="690"/>
      <c r="C2149" s="1504"/>
      <c r="D2149" s="1504"/>
      <c r="E2149" s="1504"/>
      <c r="F2149" s="1504"/>
      <c r="G2149" s="1504"/>
      <c r="H2149" s="776" t="s">
        <v>3498</v>
      </c>
      <c r="I2149" s="778" t="s">
        <v>3502</v>
      </c>
      <c r="J2149" s="777">
        <v>2020</v>
      </c>
      <c r="K2149" s="774"/>
    </row>
    <row r="2150" spans="2:11" ht="15">
      <c r="B2150" s="690"/>
      <c r="C2150" s="1504"/>
      <c r="D2150" s="1504"/>
      <c r="E2150" s="1504"/>
      <c r="F2150" s="1504"/>
      <c r="G2150" s="1504"/>
      <c r="H2150" s="776" t="s">
        <v>3498</v>
      </c>
      <c r="I2150" s="778" t="s">
        <v>3503</v>
      </c>
      <c r="J2150" s="777">
        <v>2020</v>
      </c>
      <c r="K2150" s="774"/>
    </row>
    <row r="2151" spans="2:11" ht="15">
      <c r="B2151" s="690"/>
      <c r="C2151" s="1504"/>
      <c r="D2151" s="1504"/>
      <c r="E2151" s="1504"/>
      <c r="F2151" s="1504"/>
      <c r="G2151" s="1504"/>
      <c r="H2151" s="776" t="s">
        <v>3505</v>
      </c>
      <c r="I2151" s="778" t="s">
        <v>3504</v>
      </c>
      <c r="J2151" s="777">
        <v>2020</v>
      </c>
      <c r="K2151" s="774"/>
    </row>
    <row r="2152" spans="2:11" ht="15">
      <c r="B2152" s="690"/>
      <c r="C2152" s="1504"/>
      <c r="D2152" s="1504"/>
      <c r="E2152" s="1504"/>
      <c r="F2152" s="1504"/>
      <c r="G2152" s="1504"/>
      <c r="H2152" s="776" t="s">
        <v>3505</v>
      </c>
      <c r="I2152" s="778" t="s">
        <v>3506</v>
      </c>
      <c r="J2152" s="777">
        <v>2020</v>
      </c>
      <c r="K2152" s="774"/>
    </row>
    <row r="2153" spans="2:11" ht="15">
      <c r="B2153" s="690"/>
      <c r="C2153" s="1504"/>
      <c r="D2153" s="1504"/>
      <c r="E2153" s="1504"/>
      <c r="F2153" s="1504"/>
      <c r="G2153" s="1504"/>
      <c r="H2153" s="776" t="s">
        <v>3505</v>
      </c>
      <c r="I2153" s="778" t="s">
        <v>3507</v>
      </c>
      <c r="J2153" s="777">
        <v>2020</v>
      </c>
      <c r="K2153" s="774"/>
    </row>
    <row r="2154" spans="2:11" ht="15">
      <c r="B2154" s="690"/>
      <c r="C2154" s="1504"/>
      <c r="D2154" s="1504"/>
      <c r="E2154" s="1504"/>
      <c r="F2154" s="1504"/>
      <c r="G2154" s="1504"/>
      <c r="H2154" s="776" t="s">
        <v>3505</v>
      </c>
      <c r="I2154" s="778" t="s">
        <v>3508</v>
      </c>
      <c r="J2154" s="777">
        <v>2020</v>
      </c>
      <c r="K2154" s="774"/>
    </row>
    <row r="2155" spans="2:11" ht="15">
      <c r="B2155" s="690"/>
      <c r="C2155" s="1504"/>
      <c r="D2155" s="1504"/>
      <c r="E2155" s="1504"/>
      <c r="F2155" s="1504"/>
      <c r="G2155" s="1504"/>
      <c r="H2155" s="776" t="s">
        <v>3505</v>
      </c>
      <c r="I2155" s="778" t="s">
        <v>3509</v>
      </c>
      <c r="J2155" s="777">
        <v>2020</v>
      </c>
      <c r="K2155" s="774"/>
    </row>
    <row r="2156" spans="2:11" ht="15">
      <c r="B2156" s="690"/>
      <c r="C2156" s="1504"/>
      <c r="D2156" s="1504"/>
      <c r="E2156" s="1504"/>
      <c r="F2156" s="1504"/>
      <c r="G2156" s="1504"/>
      <c r="H2156" s="776" t="s">
        <v>3505</v>
      </c>
      <c r="I2156" s="778" t="s">
        <v>3510</v>
      </c>
      <c r="J2156" s="777">
        <v>2020</v>
      </c>
      <c r="K2156" s="774"/>
    </row>
    <row r="2157" spans="2:11" ht="15">
      <c r="B2157" s="690"/>
      <c r="C2157" s="1504"/>
      <c r="D2157" s="1504"/>
      <c r="E2157" s="1504"/>
      <c r="F2157" s="1504"/>
      <c r="G2157" s="1504"/>
      <c r="H2157" s="776" t="s">
        <v>3512</v>
      </c>
      <c r="I2157" s="778" t="s">
        <v>3511</v>
      </c>
      <c r="J2157" s="777">
        <v>2020</v>
      </c>
      <c r="K2157" s="774"/>
    </row>
    <row r="2158" spans="2:11" ht="15">
      <c r="B2158" s="690"/>
      <c r="C2158" s="1504"/>
      <c r="D2158" s="1504"/>
      <c r="E2158" s="1504"/>
      <c r="F2158" s="1504"/>
      <c r="G2158" s="1504"/>
      <c r="H2158" s="779" t="s">
        <v>3514</v>
      </c>
      <c r="I2158" s="780" t="s">
        <v>3513</v>
      </c>
      <c r="J2158" s="781">
        <v>2020</v>
      </c>
      <c r="K2158" s="774"/>
    </row>
    <row r="2159" spans="2:11" ht="15.6" thickBot="1">
      <c r="B2159" s="690"/>
      <c r="C2159" s="1505"/>
      <c r="D2159" s="1505"/>
      <c r="E2159" s="1505"/>
      <c r="F2159" s="1505"/>
      <c r="G2159" s="1505"/>
      <c r="H2159" s="782" t="s">
        <v>4946</v>
      </c>
      <c r="I2159" s="783">
        <v>614770</v>
      </c>
      <c r="J2159" s="784">
        <v>2023</v>
      </c>
      <c r="K2159" s="785"/>
    </row>
    <row r="2160" spans="2:11" ht="30" customHeight="1">
      <c r="B2160" s="690">
        <v>3</v>
      </c>
      <c r="C2160" s="1469" t="s">
        <v>2060</v>
      </c>
      <c r="D2160" s="1469" t="s">
        <v>2061</v>
      </c>
      <c r="E2160" s="1469">
        <v>15</v>
      </c>
      <c r="F2160" s="1469">
        <v>4.5999999999999996</v>
      </c>
      <c r="G2160" s="1469">
        <v>4</v>
      </c>
      <c r="H2160" s="773" t="s">
        <v>2062</v>
      </c>
      <c r="I2160" s="773" t="s">
        <v>2063</v>
      </c>
      <c r="J2160" s="693" t="s">
        <v>1914</v>
      </c>
      <c r="K2160" s="1520" t="s">
        <v>2065</v>
      </c>
    </row>
    <row r="2161" spans="2:11" ht="30">
      <c r="B2161" s="690"/>
      <c r="C2161" s="1504"/>
      <c r="D2161" s="1504"/>
      <c r="E2161" s="1504"/>
      <c r="F2161" s="1504"/>
      <c r="G2161" s="1504"/>
      <c r="H2161" s="767" t="s">
        <v>2066</v>
      </c>
      <c r="I2161" s="767" t="s">
        <v>2067</v>
      </c>
      <c r="J2161" s="697" t="s">
        <v>1914</v>
      </c>
      <c r="K2161" s="1508"/>
    </row>
    <row r="2162" spans="2:11" ht="30">
      <c r="B2162" s="690"/>
      <c r="C2162" s="1504"/>
      <c r="D2162" s="1504"/>
      <c r="E2162" s="1504"/>
      <c r="F2162" s="1504"/>
      <c r="G2162" s="1504"/>
      <c r="H2162" s="767" t="s">
        <v>2068</v>
      </c>
      <c r="I2162" s="767" t="s">
        <v>2069</v>
      </c>
      <c r="J2162" s="697" t="s">
        <v>1656</v>
      </c>
      <c r="K2162" s="1508"/>
    </row>
    <row r="2163" spans="2:11" ht="30">
      <c r="B2163" s="690"/>
      <c r="C2163" s="1504"/>
      <c r="D2163" s="1504"/>
      <c r="E2163" s="1504"/>
      <c r="F2163" s="1504"/>
      <c r="G2163" s="1504"/>
      <c r="H2163" s="767" t="s">
        <v>1678</v>
      </c>
      <c r="I2163" s="767" t="s">
        <v>3515</v>
      </c>
      <c r="J2163" s="697" t="s">
        <v>2805</v>
      </c>
      <c r="K2163" s="1508"/>
    </row>
    <row r="2164" spans="2:11" ht="30">
      <c r="B2164" s="690"/>
      <c r="C2164" s="1504"/>
      <c r="D2164" s="1504"/>
      <c r="E2164" s="1504"/>
      <c r="F2164" s="1504"/>
      <c r="G2164" s="1504"/>
      <c r="H2164" s="767" t="s">
        <v>2070</v>
      </c>
      <c r="I2164" s="767" t="s">
        <v>2071</v>
      </c>
      <c r="J2164" s="697" t="s">
        <v>1914</v>
      </c>
      <c r="K2164" s="1508"/>
    </row>
    <row r="2165" spans="2:11" ht="30">
      <c r="B2165" s="690"/>
      <c r="C2165" s="1504"/>
      <c r="D2165" s="1504"/>
      <c r="E2165" s="1504"/>
      <c r="F2165" s="1504"/>
      <c r="G2165" s="1504"/>
      <c r="H2165" s="767" t="s">
        <v>2072</v>
      </c>
      <c r="I2165" s="767" t="s">
        <v>2073</v>
      </c>
      <c r="J2165" s="697" t="s">
        <v>1914</v>
      </c>
      <c r="K2165" s="786"/>
    </row>
    <row r="2166" spans="2:11" ht="30">
      <c r="B2166" s="690"/>
      <c r="C2166" s="1504"/>
      <c r="D2166" s="1504"/>
      <c r="E2166" s="1504"/>
      <c r="F2166" s="1504"/>
      <c r="G2166" s="1504"/>
      <c r="H2166" s="767" t="s">
        <v>1909</v>
      </c>
      <c r="I2166" s="767" t="s">
        <v>1910</v>
      </c>
      <c r="J2166" s="697" t="s">
        <v>1911</v>
      </c>
      <c r="K2166" s="786"/>
    </row>
    <row r="2167" spans="2:11" ht="30">
      <c r="B2167" s="690"/>
      <c r="C2167" s="1504"/>
      <c r="D2167" s="1504"/>
      <c r="E2167" s="1504"/>
      <c r="F2167" s="1504"/>
      <c r="G2167" s="1504"/>
      <c r="H2167" s="767" t="s">
        <v>1912</v>
      </c>
      <c r="I2167" s="767" t="s">
        <v>1913</v>
      </c>
      <c r="J2167" s="697" t="s">
        <v>1914</v>
      </c>
      <c r="K2167" s="786"/>
    </row>
    <row r="2168" spans="2:11" ht="30">
      <c r="B2168" s="690"/>
      <c r="C2168" s="1504"/>
      <c r="D2168" s="1504"/>
      <c r="E2168" s="1504"/>
      <c r="F2168" s="1504"/>
      <c r="G2168" s="1504"/>
      <c r="H2168" s="767" t="s">
        <v>1912</v>
      </c>
      <c r="I2168" s="767" t="s">
        <v>1915</v>
      </c>
      <c r="J2168" s="697" t="s">
        <v>1914</v>
      </c>
      <c r="K2168" s="786"/>
    </row>
    <row r="2169" spans="2:11" ht="30">
      <c r="B2169" s="690"/>
      <c r="C2169" s="1504"/>
      <c r="D2169" s="1504"/>
      <c r="E2169" s="1504"/>
      <c r="F2169" s="1504"/>
      <c r="G2169" s="1504"/>
      <c r="H2169" s="767" t="s">
        <v>1912</v>
      </c>
      <c r="I2169" s="767" t="s">
        <v>1916</v>
      </c>
      <c r="J2169" s="697" t="s">
        <v>1914</v>
      </c>
      <c r="K2169" s="786"/>
    </row>
    <row r="2170" spans="2:11" ht="30">
      <c r="B2170" s="690"/>
      <c r="C2170" s="1504"/>
      <c r="D2170" s="1504"/>
      <c r="E2170" s="1504"/>
      <c r="F2170" s="1504"/>
      <c r="G2170" s="1504"/>
      <c r="H2170" s="767" t="s">
        <v>2074</v>
      </c>
      <c r="I2170" s="767" t="s">
        <v>2075</v>
      </c>
      <c r="J2170" s="697" t="s">
        <v>1914</v>
      </c>
      <c r="K2170" s="786"/>
    </row>
    <row r="2171" spans="2:11" ht="30">
      <c r="B2171" s="690"/>
      <c r="C2171" s="1504"/>
      <c r="D2171" s="1504"/>
      <c r="E2171" s="1504"/>
      <c r="F2171" s="1504"/>
      <c r="G2171" s="1504"/>
      <c r="H2171" s="767" t="s">
        <v>2076</v>
      </c>
      <c r="I2171" s="767" t="s">
        <v>2077</v>
      </c>
      <c r="J2171" s="697" t="s">
        <v>2078</v>
      </c>
      <c r="K2171" s="786"/>
    </row>
    <row r="2172" spans="2:11" ht="30">
      <c r="B2172" s="690"/>
      <c r="C2172" s="1504"/>
      <c r="D2172" s="1504"/>
      <c r="E2172" s="1504"/>
      <c r="F2172" s="1504"/>
      <c r="G2172" s="1504"/>
      <c r="H2172" s="767" t="s">
        <v>2079</v>
      </c>
      <c r="I2172" s="767" t="s">
        <v>2080</v>
      </c>
      <c r="J2172" s="697" t="s">
        <v>2064</v>
      </c>
      <c r="K2172" s="786"/>
    </row>
    <row r="2173" spans="2:11" ht="30">
      <c r="B2173" s="690"/>
      <c r="C2173" s="1504"/>
      <c r="D2173" s="1504"/>
      <c r="E2173" s="1504"/>
      <c r="F2173" s="1504"/>
      <c r="G2173" s="1504"/>
      <c r="H2173" s="767" t="s">
        <v>1834</v>
      </c>
      <c r="I2173" s="767" t="s">
        <v>2081</v>
      </c>
      <c r="J2173" s="697" t="s">
        <v>1836</v>
      </c>
      <c r="K2173" s="786"/>
    </row>
    <row r="2174" spans="2:11" ht="30">
      <c r="B2174" s="690"/>
      <c r="C2174" s="1504"/>
      <c r="D2174" s="1504"/>
      <c r="E2174" s="1504"/>
      <c r="F2174" s="1504"/>
      <c r="G2174" s="1504"/>
      <c r="H2174" s="767" t="s">
        <v>2082</v>
      </c>
      <c r="I2174" s="767" t="s">
        <v>2083</v>
      </c>
      <c r="J2174" s="697" t="s">
        <v>2064</v>
      </c>
      <c r="K2174" s="786"/>
    </row>
    <row r="2175" spans="2:11" ht="30">
      <c r="B2175" s="690"/>
      <c r="C2175" s="1504"/>
      <c r="D2175" s="1504"/>
      <c r="E2175" s="1504"/>
      <c r="F2175" s="1504"/>
      <c r="G2175" s="1504"/>
      <c r="H2175" s="767" t="s">
        <v>2084</v>
      </c>
      <c r="I2175" s="767" t="s">
        <v>2085</v>
      </c>
      <c r="J2175" s="697" t="s">
        <v>2064</v>
      </c>
      <c r="K2175" s="786"/>
    </row>
    <row r="2176" spans="2:11" ht="30">
      <c r="B2176" s="690"/>
      <c r="C2176" s="1504"/>
      <c r="D2176" s="1504"/>
      <c r="E2176" s="1504"/>
      <c r="F2176" s="1504"/>
      <c r="G2176" s="1504"/>
      <c r="H2176" s="767" t="s">
        <v>3482</v>
      </c>
      <c r="I2176" s="767" t="s">
        <v>2088</v>
      </c>
      <c r="J2176" s="697" t="s">
        <v>2089</v>
      </c>
      <c r="K2176" s="786"/>
    </row>
    <row r="2177" spans="2:11" ht="30">
      <c r="B2177" s="690"/>
      <c r="C2177" s="1504"/>
      <c r="D2177" s="1504"/>
      <c r="E2177" s="1504"/>
      <c r="F2177" s="1504"/>
      <c r="G2177" s="1504"/>
      <c r="H2177" s="767" t="s">
        <v>2090</v>
      </c>
      <c r="I2177" s="767" t="s">
        <v>2091</v>
      </c>
      <c r="J2177" s="697" t="s">
        <v>2092</v>
      </c>
      <c r="K2177" s="786"/>
    </row>
    <row r="2178" spans="2:11" ht="30">
      <c r="B2178" s="690"/>
      <c r="C2178" s="1504"/>
      <c r="D2178" s="1504"/>
      <c r="E2178" s="1504"/>
      <c r="F2178" s="1504"/>
      <c r="G2178" s="1504"/>
      <c r="H2178" s="767" t="s">
        <v>2093</v>
      </c>
      <c r="I2178" s="767" t="s">
        <v>2094</v>
      </c>
      <c r="J2178" s="697" t="s">
        <v>2092</v>
      </c>
      <c r="K2178" s="786"/>
    </row>
    <row r="2179" spans="2:11" ht="30">
      <c r="B2179" s="690"/>
      <c r="C2179" s="1504"/>
      <c r="D2179" s="1504"/>
      <c r="E2179" s="1504"/>
      <c r="F2179" s="1504"/>
      <c r="G2179" s="1504"/>
      <c r="H2179" s="767" t="s">
        <v>2021</v>
      </c>
      <c r="I2179" s="767" t="s">
        <v>2095</v>
      </c>
      <c r="J2179" s="697" t="s">
        <v>2092</v>
      </c>
      <c r="K2179" s="786"/>
    </row>
    <row r="2180" spans="2:11" ht="30">
      <c r="B2180" s="690"/>
      <c r="C2180" s="1504"/>
      <c r="D2180" s="1504"/>
      <c r="E2180" s="1504"/>
      <c r="F2180" s="1504"/>
      <c r="G2180" s="1504"/>
      <c r="H2180" s="767" t="s">
        <v>2021</v>
      </c>
      <c r="I2180" s="767" t="s">
        <v>2096</v>
      </c>
      <c r="J2180" s="697" t="s">
        <v>2092</v>
      </c>
      <c r="K2180" s="786"/>
    </row>
    <row r="2181" spans="2:11" ht="15">
      <c r="B2181" s="690"/>
      <c r="C2181" s="1504"/>
      <c r="D2181" s="1504"/>
      <c r="E2181" s="1504"/>
      <c r="F2181" s="1504"/>
      <c r="G2181" s="1504"/>
      <c r="H2181" s="767" t="s">
        <v>2097</v>
      </c>
      <c r="I2181" s="767" t="s">
        <v>2098</v>
      </c>
      <c r="J2181" s="697" t="s">
        <v>2099</v>
      </c>
      <c r="K2181" s="786"/>
    </row>
    <row r="2182" spans="2:11" ht="30">
      <c r="B2182" s="690"/>
      <c r="C2182" s="1504"/>
      <c r="D2182" s="1504"/>
      <c r="E2182" s="1504"/>
      <c r="F2182" s="1504"/>
      <c r="G2182" s="1504"/>
      <c r="H2182" s="767" t="s">
        <v>2097</v>
      </c>
      <c r="I2182" s="767" t="s">
        <v>2100</v>
      </c>
      <c r="J2182" s="697" t="s">
        <v>2101</v>
      </c>
      <c r="K2182" s="786"/>
    </row>
    <row r="2183" spans="2:11" ht="15">
      <c r="B2183" s="690"/>
      <c r="C2183" s="1504"/>
      <c r="D2183" s="1504"/>
      <c r="E2183" s="1504"/>
      <c r="F2183" s="1504"/>
      <c r="G2183" s="1504"/>
      <c r="H2183" s="767" t="s">
        <v>2097</v>
      </c>
      <c r="I2183" s="767" t="s">
        <v>2102</v>
      </c>
      <c r="J2183" s="697" t="s">
        <v>2103</v>
      </c>
      <c r="K2183" s="786"/>
    </row>
    <row r="2184" spans="2:11" ht="30">
      <c r="B2184" s="690"/>
      <c r="C2184" s="1504"/>
      <c r="D2184" s="1504"/>
      <c r="E2184" s="1504"/>
      <c r="F2184" s="1504"/>
      <c r="G2184" s="1504"/>
      <c r="H2184" s="767" t="s">
        <v>2097</v>
      </c>
      <c r="I2184" s="767" t="s">
        <v>2104</v>
      </c>
      <c r="J2184" s="697" t="s">
        <v>2105</v>
      </c>
      <c r="K2184" s="786"/>
    </row>
    <row r="2185" spans="2:11" ht="30">
      <c r="B2185" s="690"/>
      <c r="C2185" s="1504"/>
      <c r="D2185" s="1504"/>
      <c r="E2185" s="1504"/>
      <c r="F2185" s="1504"/>
      <c r="G2185" s="1504"/>
      <c r="H2185" s="767" t="s">
        <v>2025</v>
      </c>
      <c r="I2185" s="767" t="s">
        <v>2106</v>
      </c>
      <c r="J2185" s="697" t="s">
        <v>2092</v>
      </c>
      <c r="K2185" s="786"/>
    </row>
    <row r="2186" spans="2:11" ht="30">
      <c r="B2186" s="690"/>
      <c r="C2186" s="1504"/>
      <c r="D2186" s="1504"/>
      <c r="E2186" s="1504"/>
      <c r="F2186" s="1504"/>
      <c r="G2186" s="1504"/>
      <c r="H2186" s="767" t="s">
        <v>2107</v>
      </c>
      <c r="I2186" s="767" t="s">
        <v>2108</v>
      </c>
      <c r="J2186" s="697" t="s">
        <v>2109</v>
      </c>
      <c r="K2186" s="786"/>
    </row>
    <row r="2187" spans="2:11" ht="15">
      <c r="B2187" s="690"/>
      <c r="C2187" s="1504"/>
      <c r="D2187" s="1504"/>
      <c r="E2187" s="1504"/>
      <c r="F2187" s="1504"/>
      <c r="G2187" s="1504"/>
      <c r="H2187" s="767" t="s">
        <v>1807</v>
      </c>
      <c r="I2187" s="767" t="s">
        <v>2110</v>
      </c>
      <c r="J2187" s="697" t="s">
        <v>1808</v>
      </c>
      <c r="K2187" s="786"/>
    </row>
    <row r="2188" spans="2:11" ht="30">
      <c r="B2188" s="690"/>
      <c r="C2188" s="1504"/>
      <c r="D2188" s="1504"/>
      <c r="E2188" s="1504"/>
      <c r="F2188" s="1504"/>
      <c r="G2188" s="1504"/>
      <c r="H2188" s="767" t="s">
        <v>2111</v>
      </c>
      <c r="I2188" s="767" t="s">
        <v>2112</v>
      </c>
      <c r="J2188" s="697" t="s">
        <v>2105</v>
      </c>
      <c r="K2188" s="786"/>
    </row>
    <row r="2189" spans="2:11" ht="30">
      <c r="B2189" s="690"/>
      <c r="C2189" s="1504"/>
      <c r="D2189" s="1504"/>
      <c r="E2189" s="1504"/>
      <c r="F2189" s="1504"/>
      <c r="G2189" s="1504"/>
      <c r="H2189" s="767" t="s">
        <v>2111</v>
      </c>
      <c r="I2189" s="767" t="s">
        <v>2113</v>
      </c>
      <c r="J2189" s="697" t="s">
        <v>2105</v>
      </c>
      <c r="K2189" s="786"/>
    </row>
    <row r="2190" spans="2:11" ht="30">
      <c r="B2190" s="690"/>
      <c r="C2190" s="1504"/>
      <c r="D2190" s="1504"/>
      <c r="E2190" s="1504"/>
      <c r="F2190" s="1504"/>
      <c r="G2190" s="1504"/>
      <c r="H2190" s="767" t="s">
        <v>2111</v>
      </c>
      <c r="I2190" s="767" t="s">
        <v>2114</v>
      </c>
      <c r="J2190" s="697" t="s">
        <v>2105</v>
      </c>
      <c r="K2190" s="786"/>
    </row>
    <row r="2191" spans="2:11" ht="15">
      <c r="B2191" s="690"/>
      <c r="C2191" s="1504"/>
      <c r="D2191" s="1504"/>
      <c r="E2191" s="1504"/>
      <c r="F2191" s="1504"/>
      <c r="G2191" s="1504"/>
      <c r="H2191" s="767" t="s">
        <v>2115</v>
      </c>
      <c r="I2191" s="767" t="s">
        <v>2116</v>
      </c>
      <c r="J2191" s="697" t="s">
        <v>2117</v>
      </c>
      <c r="K2191" s="786"/>
    </row>
    <row r="2192" spans="2:11" ht="30">
      <c r="B2192" s="690"/>
      <c r="C2192" s="1504"/>
      <c r="D2192" s="1504"/>
      <c r="E2192" s="1504"/>
      <c r="F2192" s="1504"/>
      <c r="G2192" s="1504"/>
      <c r="H2192" s="767" t="s">
        <v>2118</v>
      </c>
      <c r="I2192" s="767" t="s">
        <v>2119</v>
      </c>
      <c r="J2192" s="697" t="s">
        <v>2120</v>
      </c>
      <c r="K2192" s="786"/>
    </row>
    <row r="2193" spans="2:11" ht="30">
      <c r="B2193" s="690"/>
      <c r="C2193" s="1504"/>
      <c r="D2193" s="1504"/>
      <c r="E2193" s="1504"/>
      <c r="F2193" s="1504"/>
      <c r="G2193" s="1504"/>
      <c r="H2193" s="767" t="s">
        <v>2118</v>
      </c>
      <c r="I2193" s="767" t="s">
        <v>2121</v>
      </c>
      <c r="J2193" s="697" t="s">
        <v>2120</v>
      </c>
      <c r="K2193" s="786"/>
    </row>
    <row r="2194" spans="2:11" ht="30">
      <c r="B2194" s="690"/>
      <c r="C2194" s="1504"/>
      <c r="D2194" s="1504"/>
      <c r="E2194" s="1504"/>
      <c r="F2194" s="1504"/>
      <c r="G2194" s="1504"/>
      <c r="H2194" s="767" t="s">
        <v>2122</v>
      </c>
      <c r="I2194" s="767" t="s">
        <v>2123</v>
      </c>
      <c r="J2194" s="697" t="s">
        <v>1808</v>
      </c>
      <c r="K2194" s="786"/>
    </row>
    <row r="2195" spans="2:11" ht="30">
      <c r="B2195" s="690"/>
      <c r="C2195" s="1504"/>
      <c r="D2195" s="1504"/>
      <c r="E2195" s="1504"/>
      <c r="F2195" s="1504"/>
      <c r="G2195" s="1504"/>
      <c r="H2195" s="767" t="s">
        <v>2124</v>
      </c>
      <c r="I2195" s="767" t="s">
        <v>2125</v>
      </c>
      <c r="J2195" s="697" t="s">
        <v>2126</v>
      </c>
      <c r="K2195" s="786"/>
    </row>
    <row r="2196" spans="2:11" ht="30">
      <c r="B2196" s="690"/>
      <c r="C2196" s="1504"/>
      <c r="D2196" s="1504"/>
      <c r="E2196" s="1504"/>
      <c r="F2196" s="1504"/>
      <c r="G2196" s="1504"/>
      <c r="H2196" s="767" t="s">
        <v>2124</v>
      </c>
      <c r="I2196" s="767" t="s">
        <v>2127</v>
      </c>
      <c r="J2196" s="697" t="s">
        <v>2126</v>
      </c>
      <c r="K2196" s="786"/>
    </row>
    <row r="2197" spans="2:11" ht="30">
      <c r="B2197" s="690"/>
      <c r="C2197" s="1504"/>
      <c r="D2197" s="1504"/>
      <c r="E2197" s="1504"/>
      <c r="F2197" s="1504"/>
      <c r="G2197" s="1504"/>
      <c r="H2197" s="767" t="s">
        <v>2124</v>
      </c>
      <c r="I2197" s="767" t="s">
        <v>2128</v>
      </c>
      <c r="J2197" s="697" t="s">
        <v>2126</v>
      </c>
      <c r="K2197" s="786"/>
    </row>
    <row r="2198" spans="2:11" ht="30">
      <c r="B2198" s="690"/>
      <c r="C2198" s="1504"/>
      <c r="D2198" s="1504"/>
      <c r="E2198" s="1504"/>
      <c r="F2198" s="1504"/>
      <c r="G2198" s="1504"/>
      <c r="H2198" s="767" t="s">
        <v>2124</v>
      </c>
      <c r="I2198" s="767" t="s">
        <v>3516</v>
      </c>
      <c r="J2198" s="697" t="s">
        <v>2126</v>
      </c>
      <c r="K2198" s="786"/>
    </row>
    <row r="2199" spans="2:11" ht="30">
      <c r="B2199" s="690"/>
      <c r="C2199" s="1504"/>
      <c r="D2199" s="1504"/>
      <c r="E2199" s="1504"/>
      <c r="F2199" s="1504"/>
      <c r="G2199" s="1504"/>
      <c r="H2199" s="767" t="s">
        <v>2124</v>
      </c>
      <c r="I2199" s="767" t="s">
        <v>3517</v>
      </c>
      <c r="J2199" s="697" t="s">
        <v>2126</v>
      </c>
      <c r="K2199" s="786"/>
    </row>
    <row r="2200" spans="2:11" ht="30">
      <c r="B2200" s="690"/>
      <c r="C2200" s="1504"/>
      <c r="D2200" s="1504"/>
      <c r="E2200" s="1504"/>
      <c r="F2200" s="1504"/>
      <c r="G2200" s="1504"/>
      <c r="H2200" s="767" t="s">
        <v>2129</v>
      </c>
      <c r="I2200" s="767" t="s">
        <v>2130</v>
      </c>
      <c r="J2200" s="697" t="s">
        <v>2131</v>
      </c>
      <c r="K2200" s="786"/>
    </row>
    <row r="2201" spans="2:11" ht="30">
      <c r="B2201" s="690"/>
      <c r="C2201" s="1504"/>
      <c r="D2201" s="1504"/>
      <c r="E2201" s="1504"/>
      <c r="F2201" s="1504"/>
      <c r="G2201" s="1504"/>
      <c r="H2201" s="767" t="s">
        <v>2132</v>
      </c>
      <c r="I2201" s="767" t="s">
        <v>2133</v>
      </c>
      <c r="J2201" s="697" t="s">
        <v>2134</v>
      </c>
      <c r="K2201" s="786"/>
    </row>
    <row r="2202" spans="2:11" ht="15">
      <c r="B2202" s="690"/>
      <c r="C2202" s="1504"/>
      <c r="D2202" s="1504"/>
      <c r="E2202" s="1504"/>
      <c r="F2202" s="1504"/>
      <c r="G2202" s="1504"/>
      <c r="H2202" s="767" t="s">
        <v>2135</v>
      </c>
      <c r="I2202" s="767" t="s">
        <v>2136</v>
      </c>
      <c r="J2202" s="697" t="s">
        <v>2117</v>
      </c>
      <c r="K2202" s="786"/>
    </row>
    <row r="2203" spans="2:11" ht="15">
      <c r="B2203" s="690"/>
      <c r="C2203" s="1504"/>
      <c r="D2203" s="1504"/>
      <c r="E2203" s="1504"/>
      <c r="F2203" s="1504"/>
      <c r="G2203" s="1504"/>
      <c r="H2203" s="767" t="s">
        <v>2137</v>
      </c>
      <c r="I2203" s="767" t="s">
        <v>2138</v>
      </c>
      <c r="J2203" s="697" t="s">
        <v>2117</v>
      </c>
      <c r="K2203" s="786"/>
    </row>
    <row r="2204" spans="2:11" ht="15">
      <c r="B2204" s="690"/>
      <c r="C2204" s="1504"/>
      <c r="D2204" s="1504"/>
      <c r="E2204" s="1504"/>
      <c r="F2204" s="1504"/>
      <c r="G2204" s="1504"/>
      <c r="H2204" s="767" t="s">
        <v>2137</v>
      </c>
      <c r="I2204" s="767" t="s">
        <v>2139</v>
      </c>
      <c r="J2204" s="697" t="s">
        <v>2117</v>
      </c>
      <c r="K2204" s="786"/>
    </row>
    <row r="2205" spans="2:11" ht="15">
      <c r="B2205" s="690"/>
      <c r="C2205" s="1504"/>
      <c r="D2205" s="1504"/>
      <c r="E2205" s="1504"/>
      <c r="F2205" s="1504"/>
      <c r="G2205" s="1504"/>
      <c r="H2205" s="767" t="s">
        <v>2137</v>
      </c>
      <c r="I2205" s="767" t="s">
        <v>2140</v>
      </c>
      <c r="J2205" s="697" t="s">
        <v>2117</v>
      </c>
      <c r="K2205" s="786"/>
    </row>
    <row r="2206" spans="2:11" ht="30">
      <c r="B2206" s="690"/>
      <c r="C2206" s="1504"/>
      <c r="D2206" s="1504"/>
      <c r="E2206" s="1504"/>
      <c r="F2206" s="1504"/>
      <c r="G2206" s="1504"/>
      <c r="H2206" s="767" t="s">
        <v>1877</v>
      </c>
      <c r="I2206" s="767" t="s">
        <v>2141</v>
      </c>
      <c r="J2206" s="697" t="s">
        <v>2142</v>
      </c>
      <c r="K2206" s="786"/>
    </row>
    <row r="2207" spans="2:11" ht="30">
      <c r="B2207" s="690"/>
      <c r="C2207" s="1504"/>
      <c r="D2207" s="1504"/>
      <c r="E2207" s="1504"/>
      <c r="F2207" s="1504"/>
      <c r="G2207" s="1504"/>
      <c r="H2207" s="767" t="s">
        <v>1877</v>
      </c>
      <c r="I2207" s="767" t="s">
        <v>2143</v>
      </c>
      <c r="J2207" s="697" t="s">
        <v>2142</v>
      </c>
      <c r="K2207" s="786"/>
    </row>
    <row r="2208" spans="2:11" ht="30">
      <c r="B2208" s="690"/>
      <c r="C2208" s="1504"/>
      <c r="D2208" s="1504"/>
      <c r="E2208" s="1504"/>
      <c r="F2208" s="1504"/>
      <c r="G2208" s="1504"/>
      <c r="H2208" s="767" t="s">
        <v>1877</v>
      </c>
      <c r="I2208" s="767" t="s">
        <v>2144</v>
      </c>
      <c r="J2208" s="697" t="s">
        <v>2142</v>
      </c>
      <c r="K2208" s="786"/>
    </row>
    <row r="2209" spans="2:11" ht="30">
      <c r="B2209" s="690"/>
      <c r="C2209" s="1504"/>
      <c r="D2209" s="1504"/>
      <c r="E2209" s="1504"/>
      <c r="F2209" s="1504"/>
      <c r="G2209" s="1504"/>
      <c r="H2209" s="767" t="s">
        <v>1877</v>
      </c>
      <c r="I2209" s="767" t="s">
        <v>2145</v>
      </c>
      <c r="J2209" s="697" t="s">
        <v>2142</v>
      </c>
      <c r="K2209" s="786"/>
    </row>
    <row r="2210" spans="2:11" ht="15">
      <c r="B2210" s="690"/>
      <c r="C2210" s="1504"/>
      <c r="D2210" s="1504"/>
      <c r="E2210" s="1504"/>
      <c r="F2210" s="1504"/>
      <c r="G2210" s="1504"/>
      <c r="H2210" s="767" t="s">
        <v>2146</v>
      </c>
      <c r="I2210" s="767" t="s">
        <v>2147</v>
      </c>
      <c r="J2210" s="697">
        <v>2013</v>
      </c>
      <c r="K2210" s="786"/>
    </row>
    <row r="2211" spans="2:11" ht="15">
      <c r="B2211" s="690"/>
      <c r="C2211" s="1504"/>
      <c r="D2211" s="1504"/>
      <c r="E2211" s="1504"/>
      <c r="F2211" s="1504"/>
      <c r="G2211" s="1504"/>
      <c r="H2211" s="767" t="s">
        <v>2146</v>
      </c>
      <c r="I2211" s="767" t="s">
        <v>2148</v>
      </c>
      <c r="J2211" s="697">
        <v>2013</v>
      </c>
      <c r="K2211" s="786"/>
    </row>
    <row r="2212" spans="2:11" ht="15">
      <c r="B2212" s="690"/>
      <c r="C2212" s="1504"/>
      <c r="D2212" s="1504"/>
      <c r="E2212" s="1504"/>
      <c r="F2212" s="1504"/>
      <c r="G2212" s="1504"/>
      <c r="H2212" s="767" t="s">
        <v>2146</v>
      </c>
      <c r="I2212" s="767" t="s">
        <v>2149</v>
      </c>
      <c r="J2212" s="697">
        <v>2013</v>
      </c>
      <c r="K2212" s="786"/>
    </row>
    <row r="2213" spans="2:11" ht="15">
      <c r="B2213" s="690"/>
      <c r="C2213" s="1504"/>
      <c r="D2213" s="1504"/>
      <c r="E2213" s="1504"/>
      <c r="F2213" s="1504"/>
      <c r="G2213" s="1504"/>
      <c r="H2213" s="767" t="s">
        <v>2146</v>
      </c>
      <c r="I2213" s="767" t="s">
        <v>2150</v>
      </c>
      <c r="J2213" s="697">
        <v>2013</v>
      </c>
      <c r="K2213" s="786"/>
    </row>
    <row r="2214" spans="2:11" ht="15">
      <c r="B2214" s="690"/>
      <c r="C2214" s="1504"/>
      <c r="D2214" s="1504"/>
      <c r="E2214" s="1504"/>
      <c r="F2214" s="1504"/>
      <c r="G2214" s="1504"/>
      <c r="H2214" s="767" t="s">
        <v>2146</v>
      </c>
      <c r="I2214" s="767" t="s">
        <v>2151</v>
      </c>
      <c r="J2214" s="697">
        <v>2013</v>
      </c>
      <c r="K2214" s="786"/>
    </row>
    <row r="2215" spans="2:11" ht="15">
      <c r="B2215" s="690"/>
      <c r="C2215" s="1504"/>
      <c r="D2215" s="1504"/>
      <c r="E2215" s="1504"/>
      <c r="F2215" s="1504"/>
      <c r="G2215" s="1504"/>
      <c r="H2215" s="767" t="s">
        <v>2146</v>
      </c>
      <c r="I2215" s="767" t="s">
        <v>2152</v>
      </c>
      <c r="J2215" s="697">
        <v>2013</v>
      </c>
      <c r="K2215" s="786"/>
    </row>
    <row r="2216" spans="2:11" ht="15">
      <c r="B2216" s="690"/>
      <c r="C2216" s="1504"/>
      <c r="D2216" s="1504"/>
      <c r="E2216" s="1504"/>
      <c r="F2216" s="1504"/>
      <c r="G2216" s="1504"/>
      <c r="H2216" s="767" t="s">
        <v>2146</v>
      </c>
      <c r="I2216" s="767" t="s">
        <v>2153</v>
      </c>
      <c r="J2216" s="697">
        <v>2013</v>
      </c>
      <c r="K2216" s="786"/>
    </row>
    <row r="2217" spans="2:11" ht="15">
      <c r="B2217" s="690"/>
      <c r="C2217" s="1504"/>
      <c r="D2217" s="1504"/>
      <c r="E2217" s="1504"/>
      <c r="F2217" s="1504"/>
      <c r="G2217" s="1504"/>
      <c r="H2217" s="767" t="s">
        <v>1722</v>
      </c>
      <c r="I2217" s="767" t="s">
        <v>2154</v>
      </c>
      <c r="J2217" s="697">
        <v>2013</v>
      </c>
      <c r="K2217" s="786"/>
    </row>
    <row r="2218" spans="2:11" ht="15">
      <c r="B2218" s="690"/>
      <c r="C2218" s="1504"/>
      <c r="D2218" s="1504"/>
      <c r="E2218" s="1504"/>
      <c r="F2218" s="1504"/>
      <c r="G2218" s="1504"/>
      <c r="H2218" s="767" t="s">
        <v>1722</v>
      </c>
      <c r="I2218" s="767" t="s">
        <v>2155</v>
      </c>
      <c r="J2218" s="697">
        <v>2013</v>
      </c>
      <c r="K2218" s="786"/>
    </row>
    <row r="2219" spans="2:11" ht="15">
      <c r="B2219" s="690"/>
      <c r="C2219" s="1504"/>
      <c r="D2219" s="1504"/>
      <c r="E2219" s="1504"/>
      <c r="F2219" s="1504"/>
      <c r="G2219" s="1504"/>
      <c r="H2219" s="767" t="s">
        <v>1722</v>
      </c>
      <c r="I2219" s="767" t="s">
        <v>2156</v>
      </c>
      <c r="J2219" s="697">
        <v>2013</v>
      </c>
      <c r="K2219" s="786"/>
    </row>
    <row r="2220" spans="2:11" ht="15">
      <c r="B2220" s="690"/>
      <c r="C2220" s="1504"/>
      <c r="D2220" s="1504"/>
      <c r="E2220" s="1504"/>
      <c r="F2220" s="1504"/>
      <c r="G2220" s="1504"/>
      <c r="H2220" s="767" t="s">
        <v>1722</v>
      </c>
      <c r="I2220" s="767" t="s">
        <v>2157</v>
      </c>
      <c r="J2220" s="697">
        <v>2013</v>
      </c>
      <c r="K2220" s="786"/>
    </row>
    <row r="2221" spans="2:11" ht="15">
      <c r="B2221" s="690"/>
      <c r="C2221" s="1504"/>
      <c r="D2221" s="1504"/>
      <c r="E2221" s="1504"/>
      <c r="F2221" s="1504"/>
      <c r="G2221" s="1504"/>
      <c r="H2221" s="767" t="s">
        <v>1722</v>
      </c>
      <c r="I2221" s="767" t="s">
        <v>3518</v>
      </c>
      <c r="J2221" s="697">
        <v>2013</v>
      </c>
      <c r="K2221" s="786"/>
    </row>
    <row r="2222" spans="2:11" ht="30">
      <c r="B2222" s="690"/>
      <c r="C2222" s="1504"/>
      <c r="D2222" s="1504"/>
      <c r="E2222" s="1504"/>
      <c r="F2222" s="1504"/>
      <c r="G2222" s="1504"/>
      <c r="H2222" s="767" t="s">
        <v>2158</v>
      </c>
      <c r="I2222" s="767" t="s">
        <v>2159</v>
      </c>
      <c r="J2222" s="697" t="s">
        <v>2160</v>
      </c>
      <c r="K2222" s="786"/>
    </row>
    <row r="2223" spans="2:11" ht="30">
      <c r="B2223" s="690"/>
      <c r="C2223" s="1504"/>
      <c r="D2223" s="1504"/>
      <c r="E2223" s="1504"/>
      <c r="F2223" s="1504"/>
      <c r="G2223" s="1504"/>
      <c r="H2223" s="767" t="s">
        <v>2158</v>
      </c>
      <c r="I2223" s="767" t="s">
        <v>2161</v>
      </c>
      <c r="J2223" s="697" t="s">
        <v>2160</v>
      </c>
      <c r="K2223" s="786"/>
    </row>
    <row r="2224" spans="2:11" ht="30">
      <c r="B2224" s="690"/>
      <c r="C2224" s="1504"/>
      <c r="D2224" s="1504"/>
      <c r="E2224" s="1504"/>
      <c r="F2224" s="1504"/>
      <c r="G2224" s="1504"/>
      <c r="H2224" s="767" t="s">
        <v>2158</v>
      </c>
      <c r="I2224" s="767" t="s">
        <v>2162</v>
      </c>
      <c r="J2224" s="697" t="s">
        <v>2160</v>
      </c>
      <c r="K2224" s="786"/>
    </row>
    <row r="2225" spans="2:11" ht="30">
      <c r="B2225" s="690"/>
      <c r="C2225" s="1504"/>
      <c r="D2225" s="1504"/>
      <c r="E2225" s="1504"/>
      <c r="F2225" s="1504"/>
      <c r="G2225" s="1504"/>
      <c r="H2225" s="767" t="s">
        <v>2158</v>
      </c>
      <c r="I2225" s="767" t="s">
        <v>2163</v>
      </c>
      <c r="J2225" s="697" t="s">
        <v>2160</v>
      </c>
      <c r="K2225" s="786"/>
    </row>
    <row r="2226" spans="2:11" ht="30">
      <c r="B2226" s="690"/>
      <c r="C2226" s="1504"/>
      <c r="D2226" s="1504"/>
      <c r="E2226" s="1504"/>
      <c r="F2226" s="1504"/>
      <c r="G2226" s="1504"/>
      <c r="H2226" s="767" t="s">
        <v>2158</v>
      </c>
      <c r="I2226" s="767" t="s">
        <v>2164</v>
      </c>
      <c r="J2226" s="697" t="s">
        <v>2160</v>
      </c>
      <c r="K2226" s="786"/>
    </row>
    <row r="2227" spans="2:11" ht="15">
      <c r="B2227" s="690"/>
      <c r="C2227" s="1504"/>
      <c r="D2227" s="1504"/>
      <c r="E2227" s="1504"/>
      <c r="F2227" s="1504"/>
      <c r="G2227" s="1504"/>
      <c r="H2227" s="767" t="s">
        <v>2165</v>
      </c>
      <c r="I2227" s="767" t="s">
        <v>2166</v>
      </c>
      <c r="J2227" s="697" t="s">
        <v>2117</v>
      </c>
      <c r="K2227" s="786"/>
    </row>
    <row r="2228" spans="2:11" ht="15">
      <c r="B2228" s="690"/>
      <c r="C2228" s="1504"/>
      <c r="D2228" s="1504"/>
      <c r="E2228" s="1504"/>
      <c r="F2228" s="1504"/>
      <c r="G2228" s="1504"/>
      <c r="H2228" s="767" t="s">
        <v>2167</v>
      </c>
      <c r="I2228" s="767" t="s">
        <v>2168</v>
      </c>
      <c r="J2228" s="697" t="s">
        <v>2117</v>
      </c>
      <c r="K2228" s="786"/>
    </row>
    <row r="2229" spans="2:11" ht="15">
      <c r="B2229" s="690"/>
      <c r="C2229" s="1504"/>
      <c r="D2229" s="1504"/>
      <c r="E2229" s="1504"/>
      <c r="F2229" s="1504"/>
      <c r="G2229" s="1504"/>
      <c r="H2229" s="767" t="s">
        <v>2169</v>
      </c>
      <c r="I2229" s="767" t="s">
        <v>2170</v>
      </c>
      <c r="J2229" s="697" t="s">
        <v>2117</v>
      </c>
      <c r="K2229" s="786"/>
    </row>
    <row r="2230" spans="2:11" ht="15">
      <c r="B2230" s="690"/>
      <c r="C2230" s="1504"/>
      <c r="D2230" s="1504"/>
      <c r="E2230" s="1504"/>
      <c r="F2230" s="1504"/>
      <c r="G2230" s="1504"/>
      <c r="H2230" s="767" t="s">
        <v>2171</v>
      </c>
      <c r="I2230" s="767" t="s">
        <v>2172</v>
      </c>
      <c r="J2230" s="697" t="s">
        <v>2117</v>
      </c>
      <c r="K2230" s="786"/>
    </row>
    <row r="2231" spans="2:11" ht="15">
      <c r="B2231" s="690"/>
      <c r="C2231" s="1504"/>
      <c r="D2231" s="1504"/>
      <c r="E2231" s="1504"/>
      <c r="F2231" s="1504"/>
      <c r="G2231" s="1504"/>
      <c r="H2231" s="767" t="s">
        <v>3482</v>
      </c>
      <c r="I2231" s="767" t="s">
        <v>3519</v>
      </c>
      <c r="J2231" s="697">
        <v>2013</v>
      </c>
      <c r="K2231" s="786"/>
    </row>
    <row r="2232" spans="2:11" ht="15">
      <c r="B2232" s="690"/>
      <c r="C2232" s="1504"/>
      <c r="D2232" s="1504"/>
      <c r="E2232" s="1504"/>
      <c r="F2232" s="1504"/>
      <c r="G2232" s="1504"/>
      <c r="H2232" s="767" t="s">
        <v>3482</v>
      </c>
      <c r="I2232" s="767" t="s">
        <v>3520</v>
      </c>
      <c r="J2232" s="697">
        <v>2013</v>
      </c>
      <c r="K2232" s="786"/>
    </row>
    <row r="2233" spans="2:11" ht="15">
      <c r="B2233" s="690"/>
      <c r="C2233" s="1504"/>
      <c r="D2233" s="1504"/>
      <c r="E2233" s="1504"/>
      <c r="F2233" s="1504"/>
      <c r="G2233" s="1504"/>
      <c r="H2233" s="767" t="s">
        <v>3482</v>
      </c>
      <c r="I2233" s="767" t="s">
        <v>3521</v>
      </c>
      <c r="J2233" s="697">
        <v>2013</v>
      </c>
      <c r="K2233" s="786"/>
    </row>
    <row r="2234" spans="2:11" ht="15">
      <c r="B2234" s="690"/>
      <c r="C2234" s="1504"/>
      <c r="D2234" s="1504"/>
      <c r="E2234" s="1504"/>
      <c r="F2234" s="1504"/>
      <c r="G2234" s="1504"/>
      <c r="H2234" s="767" t="s">
        <v>2173</v>
      </c>
      <c r="I2234" s="767" t="s">
        <v>2174</v>
      </c>
      <c r="J2234" s="697">
        <v>2013</v>
      </c>
      <c r="K2234" s="786"/>
    </row>
    <row r="2235" spans="2:11" ht="15">
      <c r="B2235" s="690"/>
      <c r="C2235" s="1504"/>
      <c r="D2235" s="1504"/>
      <c r="E2235" s="1504"/>
      <c r="F2235" s="1504"/>
      <c r="G2235" s="1504"/>
      <c r="H2235" s="767" t="s">
        <v>2173</v>
      </c>
      <c r="I2235" s="767" t="s">
        <v>2175</v>
      </c>
      <c r="J2235" s="697">
        <v>2013</v>
      </c>
      <c r="K2235" s="786"/>
    </row>
    <row r="2236" spans="2:11" ht="15">
      <c r="B2236" s="690"/>
      <c r="C2236" s="1504"/>
      <c r="D2236" s="1504"/>
      <c r="E2236" s="1504"/>
      <c r="F2236" s="1504"/>
      <c r="G2236" s="1504"/>
      <c r="H2236" s="767" t="s">
        <v>2173</v>
      </c>
      <c r="I2236" s="767" t="s">
        <v>2176</v>
      </c>
      <c r="J2236" s="697">
        <v>2013</v>
      </c>
      <c r="K2236" s="786"/>
    </row>
    <row r="2237" spans="2:11" ht="15">
      <c r="B2237" s="690"/>
      <c r="C2237" s="1504"/>
      <c r="D2237" s="1504"/>
      <c r="E2237" s="1504"/>
      <c r="F2237" s="1504"/>
      <c r="G2237" s="1504"/>
      <c r="H2237" s="767" t="s">
        <v>2177</v>
      </c>
      <c r="I2237" s="767" t="s">
        <v>2178</v>
      </c>
      <c r="J2237" s="697">
        <v>2013</v>
      </c>
      <c r="K2237" s="786"/>
    </row>
    <row r="2238" spans="2:11" ht="15">
      <c r="B2238" s="690"/>
      <c r="C2238" s="1504"/>
      <c r="D2238" s="1504"/>
      <c r="E2238" s="1504"/>
      <c r="F2238" s="1504"/>
      <c r="G2238" s="1504"/>
      <c r="H2238" s="767" t="s">
        <v>2177</v>
      </c>
      <c r="I2238" s="767" t="s">
        <v>2179</v>
      </c>
      <c r="J2238" s="697">
        <v>2013</v>
      </c>
      <c r="K2238" s="786"/>
    </row>
    <row r="2239" spans="2:11" ht="15">
      <c r="B2239" s="690"/>
      <c r="C2239" s="1504"/>
      <c r="D2239" s="1504"/>
      <c r="E2239" s="1504"/>
      <c r="F2239" s="1504"/>
      <c r="G2239" s="1504"/>
      <c r="H2239" s="767" t="s">
        <v>2177</v>
      </c>
      <c r="I2239" s="767" t="s">
        <v>2180</v>
      </c>
      <c r="J2239" s="697">
        <v>2013</v>
      </c>
      <c r="K2239" s="786"/>
    </row>
    <row r="2240" spans="2:11" ht="15">
      <c r="B2240" s="690"/>
      <c r="C2240" s="1504"/>
      <c r="D2240" s="1504"/>
      <c r="E2240" s="1504"/>
      <c r="F2240" s="1504"/>
      <c r="G2240" s="1504"/>
      <c r="H2240" s="767" t="s">
        <v>2177</v>
      </c>
      <c r="I2240" s="767" t="s">
        <v>2181</v>
      </c>
      <c r="J2240" s="697">
        <v>2013</v>
      </c>
      <c r="K2240" s="786"/>
    </row>
    <row r="2241" spans="2:11" ht="15">
      <c r="B2241" s="690"/>
      <c r="C2241" s="1504"/>
      <c r="D2241" s="1504"/>
      <c r="E2241" s="1504"/>
      <c r="F2241" s="1504"/>
      <c r="G2241" s="1504"/>
      <c r="H2241" s="767" t="s">
        <v>2177</v>
      </c>
      <c r="I2241" s="767" t="s">
        <v>2182</v>
      </c>
      <c r="J2241" s="697">
        <v>2013</v>
      </c>
      <c r="K2241" s="786"/>
    </row>
    <row r="2242" spans="2:11" ht="15">
      <c r="B2242" s="690"/>
      <c r="C2242" s="1504"/>
      <c r="D2242" s="1504"/>
      <c r="E2242" s="1504"/>
      <c r="F2242" s="1504"/>
      <c r="G2242" s="1504"/>
      <c r="H2242" s="767" t="s">
        <v>2177</v>
      </c>
      <c r="I2242" s="767" t="s">
        <v>2183</v>
      </c>
      <c r="J2242" s="697">
        <v>2013</v>
      </c>
      <c r="K2242" s="786"/>
    </row>
    <row r="2243" spans="2:11" ht="15">
      <c r="B2243" s="690"/>
      <c r="C2243" s="1504"/>
      <c r="D2243" s="1504"/>
      <c r="E2243" s="1504"/>
      <c r="F2243" s="1504"/>
      <c r="G2243" s="1504"/>
      <c r="H2243" s="767" t="s">
        <v>2177</v>
      </c>
      <c r="I2243" s="767" t="s">
        <v>2184</v>
      </c>
      <c r="J2243" s="697">
        <v>2013</v>
      </c>
      <c r="K2243" s="786"/>
    </row>
    <row r="2244" spans="2:11" ht="15">
      <c r="B2244" s="690"/>
      <c r="C2244" s="1504"/>
      <c r="D2244" s="1504"/>
      <c r="E2244" s="1504"/>
      <c r="F2244" s="1504"/>
      <c r="G2244" s="1504"/>
      <c r="H2244" s="767" t="s">
        <v>2177</v>
      </c>
      <c r="I2244" s="767" t="s">
        <v>2185</v>
      </c>
      <c r="J2244" s="697">
        <v>2013</v>
      </c>
      <c r="K2244" s="786"/>
    </row>
    <row r="2245" spans="2:11" ht="15">
      <c r="B2245" s="690"/>
      <c r="C2245" s="1504"/>
      <c r="D2245" s="1504"/>
      <c r="E2245" s="1504"/>
      <c r="F2245" s="1504"/>
      <c r="G2245" s="1504"/>
      <c r="H2245" s="767" t="s">
        <v>2177</v>
      </c>
      <c r="I2245" s="767" t="s">
        <v>2186</v>
      </c>
      <c r="J2245" s="697">
        <v>2013</v>
      </c>
      <c r="K2245" s="786"/>
    </row>
    <row r="2246" spans="2:11" ht="15">
      <c r="B2246" s="690"/>
      <c r="C2246" s="1504"/>
      <c r="D2246" s="1504"/>
      <c r="E2246" s="1504"/>
      <c r="F2246" s="1504"/>
      <c r="G2246" s="1504"/>
      <c r="H2246" s="767" t="s">
        <v>2177</v>
      </c>
      <c r="I2246" s="767" t="s">
        <v>2187</v>
      </c>
      <c r="J2246" s="697">
        <v>2013</v>
      </c>
      <c r="K2246" s="786"/>
    </row>
    <row r="2247" spans="2:11" ht="15">
      <c r="B2247" s="690"/>
      <c r="C2247" s="1504"/>
      <c r="D2247" s="1504"/>
      <c r="E2247" s="1504"/>
      <c r="F2247" s="1504"/>
      <c r="G2247" s="1504"/>
      <c r="H2247" s="767" t="s">
        <v>2177</v>
      </c>
      <c r="I2247" s="767" t="s">
        <v>2188</v>
      </c>
      <c r="J2247" s="697">
        <v>2013</v>
      </c>
      <c r="K2247" s="786"/>
    </row>
    <row r="2248" spans="2:11" ht="15">
      <c r="B2248" s="690"/>
      <c r="C2248" s="1504"/>
      <c r="D2248" s="1504"/>
      <c r="E2248" s="1504"/>
      <c r="F2248" s="1504"/>
      <c r="G2248" s="1504"/>
      <c r="H2248" s="767" t="s">
        <v>2177</v>
      </c>
      <c r="I2248" s="767" t="s">
        <v>2189</v>
      </c>
      <c r="J2248" s="697">
        <v>2013</v>
      </c>
      <c r="K2248" s="786"/>
    </row>
    <row r="2249" spans="2:11" ht="15">
      <c r="B2249" s="690"/>
      <c r="C2249" s="1504"/>
      <c r="D2249" s="1504"/>
      <c r="E2249" s="1504"/>
      <c r="F2249" s="1504"/>
      <c r="G2249" s="1504"/>
      <c r="H2249" s="767" t="s">
        <v>2034</v>
      </c>
      <c r="I2249" s="767" t="s">
        <v>2190</v>
      </c>
      <c r="J2249" s="697">
        <v>2013</v>
      </c>
      <c r="K2249" s="786"/>
    </row>
    <row r="2250" spans="2:11" ht="15">
      <c r="B2250" s="690"/>
      <c r="C2250" s="1504"/>
      <c r="D2250" s="1504"/>
      <c r="E2250" s="1504"/>
      <c r="F2250" s="1504"/>
      <c r="G2250" s="1504"/>
      <c r="H2250" s="767" t="s">
        <v>2035</v>
      </c>
      <c r="I2250" s="767" t="s">
        <v>2191</v>
      </c>
      <c r="J2250" s="697">
        <v>2013</v>
      </c>
      <c r="K2250" s="786"/>
    </row>
    <row r="2251" spans="2:11" ht="15">
      <c r="B2251" s="690"/>
      <c r="C2251" s="1504"/>
      <c r="D2251" s="1504"/>
      <c r="E2251" s="1504"/>
      <c r="F2251" s="1504"/>
      <c r="G2251" s="1504"/>
      <c r="H2251" s="767" t="s">
        <v>2192</v>
      </c>
      <c r="I2251" s="767" t="s">
        <v>2193</v>
      </c>
      <c r="J2251" s="697">
        <v>2013</v>
      </c>
      <c r="K2251" s="786"/>
    </row>
    <row r="2252" spans="2:11" ht="15">
      <c r="B2252" s="690"/>
      <c r="C2252" s="1504"/>
      <c r="D2252" s="1504"/>
      <c r="E2252" s="1504"/>
      <c r="F2252" s="1504"/>
      <c r="G2252" s="1504"/>
      <c r="H2252" s="767" t="s">
        <v>2192</v>
      </c>
      <c r="I2252" s="767" t="s">
        <v>2194</v>
      </c>
      <c r="J2252" s="697">
        <v>2013</v>
      </c>
      <c r="K2252" s="786"/>
    </row>
    <row r="2253" spans="2:11" ht="15">
      <c r="B2253" s="690"/>
      <c r="C2253" s="1504"/>
      <c r="D2253" s="1504"/>
      <c r="E2253" s="1504"/>
      <c r="F2253" s="1504"/>
      <c r="G2253" s="1504"/>
      <c r="H2253" s="767" t="s">
        <v>2192</v>
      </c>
      <c r="I2253" s="767" t="s">
        <v>2195</v>
      </c>
      <c r="J2253" s="697">
        <v>2013</v>
      </c>
      <c r="K2253" s="786"/>
    </row>
    <row r="2254" spans="2:11" ht="15">
      <c r="B2254" s="690"/>
      <c r="C2254" s="1504"/>
      <c r="D2254" s="1504"/>
      <c r="E2254" s="1504"/>
      <c r="F2254" s="1504"/>
      <c r="G2254" s="1504"/>
      <c r="H2254" s="767" t="s">
        <v>2196</v>
      </c>
      <c r="I2254" s="767" t="s">
        <v>2197</v>
      </c>
      <c r="J2254" s="697">
        <v>2013</v>
      </c>
      <c r="K2254" s="786"/>
    </row>
    <row r="2255" spans="2:11" ht="15">
      <c r="B2255" s="690"/>
      <c r="C2255" s="1504"/>
      <c r="D2255" s="1504"/>
      <c r="E2255" s="1504"/>
      <c r="F2255" s="1504"/>
      <c r="G2255" s="1504"/>
      <c r="H2255" s="767" t="s">
        <v>2198</v>
      </c>
      <c r="I2255" s="767" t="s">
        <v>2199</v>
      </c>
      <c r="J2255" s="697">
        <v>2013</v>
      </c>
      <c r="K2255" s="786"/>
    </row>
    <row r="2256" spans="2:11" ht="15">
      <c r="B2256" s="690"/>
      <c r="C2256" s="1504"/>
      <c r="D2256" s="1504"/>
      <c r="E2256" s="1504"/>
      <c r="F2256" s="1504"/>
      <c r="G2256" s="1504"/>
      <c r="H2256" s="767" t="s">
        <v>2200</v>
      </c>
      <c r="I2256" s="767" t="s">
        <v>2201</v>
      </c>
      <c r="J2256" s="697">
        <v>2013</v>
      </c>
      <c r="K2256" s="786"/>
    </row>
    <row r="2257" spans="2:11" ht="15">
      <c r="B2257" s="690"/>
      <c r="C2257" s="1504"/>
      <c r="D2257" s="1504"/>
      <c r="E2257" s="1504"/>
      <c r="F2257" s="1504"/>
      <c r="G2257" s="1504"/>
      <c r="H2257" s="767" t="s">
        <v>2200</v>
      </c>
      <c r="I2257" s="767" t="s">
        <v>2202</v>
      </c>
      <c r="J2257" s="697">
        <v>2013</v>
      </c>
      <c r="K2257" s="786"/>
    </row>
    <row r="2258" spans="2:11" ht="15">
      <c r="B2258" s="690"/>
      <c r="C2258" s="1504"/>
      <c r="D2258" s="1504"/>
      <c r="E2258" s="1504"/>
      <c r="F2258" s="1504"/>
      <c r="G2258" s="1504"/>
      <c r="H2258" s="767" t="s">
        <v>2200</v>
      </c>
      <c r="I2258" s="767" t="s">
        <v>2203</v>
      </c>
      <c r="J2258" s="697">
        <v>2013</v>
      </c>
      <c r="K2258" s="786"/>
    </row>
    <row r="2259" spans="2:11" ht="15">
      <c r="B2259" s="690"/>
      <c r="C2259" s="1504"/>
      <c r="D2259" s="1504"/>
      <c r="E2259" s="1504"/>
      <c r="F2259" s="1504"/>
      <c r="G2259" s="1504"/>
      <c r="H2259" s="767" t="s">
        <v>2200</v>
      </c>
      <c r="I2259" s="767" t="s">
        <v>2204</v>
      </c>
      <c r="J2259" s="697">
        <v>2013</v>
      </c>
      <c r="K2259" s="786"/>
    </row>
    <row r="2260" spans="2:11" ht="15">
      <c r="B2260" s="690"/>
      <c r="C2260" s="1504"/>
      <c r="D2260" s="1504"/>
      <c r="E2260" s="1504"/>
      <c r="F2260" s="1504"/>
      <c r="G2260" s="1504"/>
      <c r="H2260" s="767" t="s">
        <v>2205</v>
      </c>
      <c r="I2260" s="767" t="s">
        <v>2206</v>
      </c>
      <c r="J2260" s="697">
        <v>2013</v>
      </c>
      <c r="K2260" s="786"/>
    </row>
    <row r="2261" spans="2:11" ht="15">
      <c r="B2261" s="690"/>
      <c r="C2261" s="1504"/>
      <c r="D2261" s="1504"/>
      <c r="E2261" s="1504"/>
      <c r="F2261" s="1504"/>
      <c r="G2261" s="1504"/>
      <c r="H2261" s="767" t="s">
        <v>1732</v>
      </c>
      <c r="I2261" s="767" t="s">
        <v>2207</v>
      </c>
      <c r="J2261" s="697">
        <v>2013</v>
      </c>
      <c r="K2261" s="786"/>
    </row>
    <row r="2262" spans="2:11" ht="15">
      <c r="B2262" s="690"/>
      <c r="C2262" s="1504"/>
      <c r="D2262" s="1504"/>
      <c r="E2262" s="1504"/>
      <c r="F2262" s="1504"/>
      <c r="G2262" s="1504"/>
      <c r="H2262" s="767" t="s">
        <v>1732</v>
      </c>
      <c r="I2262" s="767" t="s">
        <v>2208</v>
      </c>
      <c r="J2262" s="697">
        <v>2013</v>
      </c>
      <c r="K2262" s="786"/>
    </row>
    <row r="2263" spans="2:11" ht="15">
      <c r="B2263" s="690"/>
      <c r="C2263" s="1504"/>
      <c r="D2263" s="1504"/>
      <c r="E2263" s="1504"/>
      <c r="F2263" s="1504"/>
      <c r="G2263" s="1504"/>
      <c r="H2263" s="767" t="s">
        <v>1732</v>
      </c>
      <c r="I2263" s="767" t="s">
        <v>2209</v>
      </c>
      <c r="J2263" s="697">
        <v>2013</v>
      </c>
      <c r="K2263" s="786"/>
    </row>
    <row r="2264" spans="2:11" ht="15">
      <c r="B2264" s="690"/>
      <c r="C2264" s="1504"/>
      <c r="D2264" s="1504"/>
      <c r="E2264" s="1504"/>
      <c r="F2264" s="1504"/>
      <c r="G2264" s="1504"/>
      <c r="H2264" s="767" t="s">
        <v>1733</v>
      </c>
      <c r="I2264" s="767" t="s">
        <v>2210</v>
      </c>
      <c r="J2264" s="697">
        <v>2013</v>
      </c>
      <c r="K2264" s="786"/>
    </row>
    <row r="2265" spans="2:11" ht="15">
      <c r="B2265" s="690"/>
      <c r="C2265" s="1504"/>
      <c r="D2265" s="1504"/>
      <c r="E2265" s="1504"/>
      <c r="F2265" s="1504"/>
      <c r="G2265" s="1504"/>
      <c r="H2265" s="767" t="s">
        <v>1733</v>
      </c>
      <c r="I2265" s="767" t="s">
        <v>2211</v>
      </c>
      <c r="J2265" s="697">
        <v>2013</v>
      </c>
      <c r="K2265" s="786"/>
    </row>
    <row r="2266" spans="2:11" ht="15">
      <c r="B2266" s="690"/>
      <c r="C2266" s="1504"/>
      <c r="D2266" s="1504"/>
      <c r="E2266" s="1504"/>
      <c r="F2266" s="1504"/>
      <c r="G2266" s="1504"/>
      <c r="H2266" s="767" t="s">
        <v>1734</v>
      </c>
      <c r="I2266" s="767" t="s">
        <v>2212</v>
      </c>
      <c r="J2266" s="697">
        <v>2013</v>
      </c>
      <c r="K2266" s="786"/>
    </row>
    <row r="2267" spans="2:11" ht="15">
      <c r="B2267" s="690"/>
      <c r="C2267" s="1504"/>
      <c r="D2267" s="1504"/>
      <c r="E2267" s="1504"/>
      <c r="F2267" s="1504"/>
      <c r="G2267" s="1504"/>
      <c r="H2267" s="767" t="s">
        <v>1734</v>
      </c>
      <c r="I2267" s="767" t="s">
        <v>2213</v>
      </c>
      <c r="J2267" s="697">
        <v>2013</v>
      </c>
      <c r="K2267" s="786"/>
    </row>
    <row r="2268" spans="2:11" ht="15">
      <c r="B2268" s="690"/>
      <c r="C2268" s="1504"/>
      <c r="D2268" s="1504"/>
      <c r="E2268" s="1504"/>
      <c r="F2268" s="1504"/>
      <c r="G2268" s="1504"/>
      <c r="H2268" s="767" t="s">
        <v>1734</v>
      </c>
      <c r="I2268" s="767" t="s">
        <v>2214</v>
      </c>
      <c r="J2268" s="697">
        <v>2013</v>
      </c>
      <c r="K2268" s="786"/>
    </row>
    <row r="2269" spans="2:11" ht="15">
      <c r="B2269" s="690"/>
      <c r="C2269" s="1504"/>
      <c r="D2269" s="1504"/>
      <c r="E2269" s="1504"/>
      <c r="F2269" s="1504"/>
      <c r="G2269" s="1504"/>
      <c r="H2269" s="767" t="s">
        <v>1734</v>
      </c>
      <c r="I2269" s="767" t="s">
        <v>2215</v>
      </c>
      <c r="J2269" s="697">
        <v>2013</v>
      </c>
      <c r="K2269" s="786"/>
    </row>
    <row r="2270" spans="2:11" ht="15">
      <c r="B2270" s="690"/>
      <c r="C2270" s="1504"/>
      <c r="D2270" s="1504"/>
      <c r="E2270" s="1504"/>
      <c r="F2270" s="1504"/>
      <c r="G2270" s="1504"/>
      <c r="H2270" s="767" t="s">
        <v>1734</v>
      </c>
      <c r="I2270" s="767" t="s">
        <v>2216</v>
      </c>
      <c r="J2270" s="697">
        <v>2013</v>
      </c>
      <c r="K2270" s="786"/>
    </row>
    <row r="2271" spans="2:11" ht="15">
      <c r="B2271" s="690"/>
      <c r="C2271" s="1504"/>
      <c r="D2271" s="1504"/>
      <c r="E2271" s="1504"/>
      <c r="F2271" s="1504"/>
      <c r="G2271" s="1504"/>
      <c r="H2271" s="767" t="s">
        <v>1734</v>
      </c>
      <c r="I2271" s="767" t="s">
        <v>2217</v>
      </c>
      <c r="J2271" s="697">
        <v>2013</v>
      </c>
      <c r="K2271" s="786"/>
    </row>
    <row r="2272" spans="2:11" ht="15">
      <c r="B2272" s="690"/>
      <c r="C2272" s="1504"/>
      <c r="D2272" s="1504"/>
      <c r="E2272" s="1504"/>
      <c r="F2272" s="1504"/>
      <c r="G2272" s="1504"/>
      <c r="H2272" s="767" t="s">
        <v>1734</v>
      </c>
      <c r="I2272" s="767" t="s">
        <v>2218</v>
      </c>
      <c r="J2272" s="697">
        <v>2013</v>
      </c>
      <c r="K2272" s="786"/>
    </row>
    <row r="2273" spans="2:11" ht="15">
      <c r="B2273" s="690"/>
      <c r="C2273" s="1504"/>
      <c r="D2273" s="1504"/>
      <c r="E2273" s="1504"/>
      <c r="F2273" s="1504"/>
      <c r="G2273" s="1504"/>
      <c r="H2273" s="767" t="s">
        <v>1734</v>
      </c>
      <c r="I2273" s="767" t="s">
        <v>2219</v>
      </c>
      <c r="J2273" s="697">
        <v>2013</v>
      </c>
      <c r="K2273" s="786"/>
    </row>
    <row r="2274" spans="2:11" ht="15">
      <c r="B2274" s="690"/>
      <c r="C2274" s="1504"/>
      <c r="D2274" s="1504"/>
      <c r="E2274" s="1504"/>
      <c r="F2274" s="1504"/>
      <c r="G2274" s="1504"/>
      <c r="H2274" s="767" t="s">
        <v>1734</v>
      </c>
      <c r="I2274" s="767" t="s">
        <v>2220</v>
      </c>
      <c r="J2274" s="697">
        <v>2013</v>
      </c>
      <c r="K2274" s="786"/>
    </row>
    <row r="2275" spans="2:11" ht="15">
      <c r="B2275" s="690"/>
      <c r="C2275" s="1504"/>
      <c r="D2275" s="1504"/>
      <c r="E2275" s="1504"/>
      <c r="F2275" s="1504"/>
      <c r="G2275" s="1504"/>
      <c r="H2275" s="767" t="s">
        <v>1735</v>
      </c>
      <c r="I2275" s="767" t="s">
        <v>2221</v>
      </c>
      <c r="J2275" s="697">
        <v>2013</v>
      </c>
      <c r="K2275" s="786"/>
    </row>
    <row r="2276" spans="2:11" ht="15">
      <c r="B2276" s="690"/>
      <c r="C2276" s="1504"/>
      <c r="D2276" s="1504"/>
      <c r="E2276" s="1504"/>
      <c r="F2276" s="1504"/>
      <c r="G2276" s="1504"/>
      <c r="H2276" s="767" t="s">
        <v>1735</v>
      </c>
      <c r="I2276" s="767" t="s">
        <v>2222</v>
      </c>
      <c r="J2276" s="697">
        <v>2013</v>
      </c>
      <c r="K2276" s="786"/>
    </row>
    <row r="2277" spans="2:11" ht="15">
      <c r="B2277" s="690"/>
      <c r="C2277" s="1504"/>
      <c r="D2277" s="1504"/>
      <c r="E2277" s="1504"/>
      <c r="F2277" s="1504"/>
      <c r="G2277" s="1504"/>
      <c r="H2277" s="767" t="s">
        <v>1735</v>
      </c>
      <c r="I2277" s="767" t="s">
        <v>2223</v>
      </c>
      <c r="J2277" s="697">
        <v>2013</v>
      </c>
      <c r="K2277" s="786"/>
    </row>
    <row r="2278" spans="2:11" ht="15">
      <c r="B2278" s="690"/>
      <c r="C2278" s="1504"/>
      <c r="D2278" s="1504"/>
      <c r="E2278" s="1504"/>
      <c r="F2278" s="1504"/>
      <c r="G2278" s="1504"/>
      <c r="H2278" s="767" t="s">
        <v>1735</v>
      </c>
      <c r="I2278" s="767" t="s">
        <v>2224</v>
      </c>
      <c r="J2278" s="697">
        <v>2013</v>
      </c>
      <c r="K2278" s="786"/>
    </row>
    <row r="2279" spans="2:11" ht="15">
      <c r="B2279" s="690"/>
      <c r="C2279" s="1504"/>
      <c r="D2279" s="1504"/>
      <c r="E2279" s="1504"/>
      <c r="F2279" s="1504"/>
      <c r="G2279" s="1504"/>
      <c r="H2279" s="767" t="s">
        <v>1735</v>
      </c>
      <c r="I2279" s="767" t="s">
        <v>2225</v>
      </c>
      <c r="J2279" s="697">
        <v>2013</v>
      </c>
      <c r="K2279" s="786"/>
    </row>
    <row r="2280" spans="2:11" ht="15">
      <c r="B2280" s="690"/>
      <c r="C2280" s="1504"/>
      <c r="D2280" s="1504"/>
      <c r="E2280" s="1504"/>
      <c r="F2280" s="1504"/>
      <c r="G2280" s="1504"/>
      <c r="H2280" s="767" t="s">
        <v>1735</v>
      </c>
      <c r="I2280" s="767" t="s">
        <v>2226</v>
      </c>
      <c r="J2280" s="697">
        <v>2013</v>
      </c>
      <c r="K2280" s="786"/>
    </row>
    <row r="2281" spans="2:11" ht="15">
      <c r="B2281" s="690"/>
      <c r="C2281" s="1504"/>
      <c r="D2281" s="1504"/>
      <c r="E2281" s="1504"/>
      <c r="F2281" s="1504"/>
      <c r="G2281" s="1504"/>
      <c r="H2281" s="767" t="s">
        <v>1735</v>
      </c>
      <c r="I2281" s="767" t="s">
        <v>2227</v>
      </c>
      <c r="J2281" s="697">
        <v>2013</v>
      </c>
      <c r="K2281" s="786"/>
    </row>
    <row r="2282" spans="2:11" ht="15">
      <c r="B2282" s="690"/>
      <c r="C2282" s="1504"/>
      <c r="D2282" s="1504"/>
      <c r="E2282" s="1504"/>
      <c r="F2282" s="1504"/>
      <c r="G2282" s="1504"/>
      <c r="H2282" s="767" t="s">
        <v>2228</v>
      </c>
      <c r="I2282" s="767" t="s">
        <v>2229</v>
      </c>
      <c r="J2282" s="697" t="s">
        <v>2230</v>
      </c>
      <c r="K2282" s="786"/>
    </row>
    <row r="2283" spans="2:11" ht="15">
      <c r="B2283" s="690"/>
      <c r="C2283" s="1504"/>
      <c r="D2283" s="1504"/>
      <c r="E2283" s="1504"/>
      <c r="F2283" s="1504"/>
      <c r="G2283" s="1504"/>
      <c r="H2283" s="767" t="s">
        <v>3522</v>
      </c>
      <c r="I2283" s="767" t="s">
        <v>3523</v>
      </c>
      <c r="J2283" s="787" t="s">
        <v>3524</v>
      </c>
      <c r="K2283" s="786"/>
    </row>
    <row r="2284" spans="2:11" ht="15">
      <c r="B2284" s="690"/>
      <c r="C2284" s="1504"/>
      <c r="D2284" s="1504"/>
      <c r="E2284" s="1504"/>
      <c r="F2284" s="1504"/>
      <c r="G2284" s="1504"/>
      <c r="H2284" s="695" t="s">
        <v>3525</v>
      </c>
      <c r="I2284" s="695" t="s">
        <v>3526</v>
      </c>
      <c r="J2284" s="697">
        <v>2017</v>
      </c>
      <c r="K2284" s="786"/>
    </row>
    <row r="2285" spans="2:11" ht="15">
      <c r="B2285" s="690"/>
      <c r="C2285" s="1504"/>
      <c r="D2285" s="1504"/>
      <c r="E2285" s="1504"/>
      <c r="F2285" s="1504"/>
      <c r="G2285" s="1504"/>
      <c r="H2285" s="695" t="s">
        <v>3527</v>
      </c>
      <c r="I2285" s="695" t="s">
        <v>3528</v>
      </c>
      <c r="J2285" s="697">
        <v>2017</v>
      </c>
      <c r="K2285" s="786"/>
    </row>
    <row r="2286" spans="2:11" ht="15">
      <c r="B2286" s="690"/>
      <c r="C2286" s="1504"/>
      <c r="D2286" s="1504"/>
      <c r="E2286" s="1504"/>
      <c r="F2286" s="1504"/>
      <c r="G2286" s="1504"/>
      <c r="H2286" s="695" t="s">
        <v>3529</v>
      </c>
      <c r="I2286" s="695" t="s">
        <v>3530</v>
      </c>
      <c r="J2286" s="697">
        <v>2017</v>
      </c>
      <c r="K2286" s="786"/>
    </row>
    <row r="2287" spans="2:11" ht="15">
      <c r="B2287" s="690"/>
      <c r="C2287" s="1504"/>
      <c r="D2287" s="1504"/>
      <c r="E2287" s="1504"/>
      <c r="F2287" s="1504"/>
      <c r="G2287" s="1504"/>
      <c r="H2287" s="695" t="s">
        <v>3531</v>
      </c>
      <c r="I2287" s="695" t="s">
        <v>3532</v>
      </c>
      <c r="J2287" s="697">
        <v>2017</v>
      </c>
      <c r="K2287" s="786"/>
    </row>
    <row r="2288" spans="2:11" ht="15">
      <c r="B2288" s="690"/>
      <c r="C2288" s="1504"/>
      <c r="D2288" s="1504"/>
      <c r="E2288" s="1504"/>
      <c r="F2288" s="1504"/>
      <c r="G2288" s="1504"/>
      <c r="H2288" s="695" t="s">
        <v>3533</v>
      </c>
      <c r="I2288" s="695" t="s">
        <v>3534</v>
      </c>
      <c r="J2288" s="697">
        <v>2017</v>
      </c>
      <c r="K2288" s="786"/>
    </row>
    <row r="2289" spans="2:11" ht="15">
      <c r="B2289" s="690"/>
      <c r="C2289" s="1504"/>
      <c r="D2289" s="1504"/>
      <c r="E2289" s="1504"/>
      <c r="F2289" s="1504"/>
      <c r="G2289" s="1504"/>
      <c r="H2289" s="695" t="s">
        <v>3535</v>
      </c>
      <c r="I2289" s="695" t="s">
        <v>3536</v>
      </c>
      <c r="J2289" s="697">
        <v>2017</v>
      </c>
      <c r="K2289" s="786"/>
    </row>
    <row r="2290" spans="2:11" ht="15">
      <c r="B2290" s="690"/>
      <c r="C2290" s="1504"/>
      <c r="D2290" s="1504"/>
      <c r="E2290" s="1504"/>
      <c r="F2290" s="1504"/>
      <c r="G2290" s="1504"/>
      <c r="H2290" s="695" t="s">
        <v>3537</v>
      </c>
      <c r="I2290" s="695" t="s">
        <v>3538</v>
      </c>
      <c r="J2290" s="697">
        <v>2017</v>
      </c>
      <c r="K2290" s="786"/>
    </row>
    <row r="2291" spans="2:11" ht="15">
      <c r="B2291" s="690"/>
      <c r="C2291" s="1504"/>
      <c r="D2291" s="1504"/>
      <c r="E2291" s="1504"/>
      <c r="F2291" s="1504"/>
      <c r="G2291" s="1504"/>
      <c r="H2291" s="695" t="s">
        <v>3539</v>
      </c>
      <c r="I2291" s="695" t="s">
        <v>3540</v>
      </c>
      <c r="J2291" s="697">
        <v>2017</v>
      </c>
      <c r="K2291" s="786"/>
    </row>
    <row r="2292" spans="2:11" ht="15">
      <c r="B2292" s="690"/>
      <c r="C2292" s="1504"/>
      <c r="D2292" s="1504"/>
      <c r="E2292" s="1504"/>
      <c r="F2292" s="1504"/>
      <c r="G2292" s="1504"/>
      <c r="H2292" s="695" t="s">
        <v>3541</v>
      </c>
      <c r="I2292" s="695" t="s">
        <v>3542</v>
      </c>
      <c r="J2292" s="697">
        <v>2017</v>
      </c>
      <c r="K2292" s="786"/>
    </row>
    <row r="2293" spans="2:11" ht="15">
      <c r="B2293" s="690"/>
      <c r="C2293" s="1504"/>
      <c r="D2293" s="1504"/>
      <c r="E2293" s="1504"/>
      <c r="F2293" s="1504"/>
      <c r="G2293" s="1504"/>
      <c r="H2293" s="695" t="s">
        <v>3541</v>
      </c>
      <c r="I2293" s="695" t="s">
        <v>3543</v>
      </c>
      <c r="J2293" s="697">
        <v>2017</v>
      </c>
      <c r="K2293" s="786"/>
    </row>
    <row r="2294" spans="2:11" ht="15">
      <c r="B2294" s="690"/>
      <c r="C2294" s="1504"/>
      <c r="D2294" s="1504"/>
      <c r="E2294" s="1504"/>
      <c r="F2294" s="1504"/>
      <c r="G2294" s="1504"/>
      <c r="H2294" s="695" t="s">
        <v>3541</v>
      </c>
      <c r="I2294" s="695" t="s">
        <v>3544</v>
      </c>
      <c r="J2294" s="697">
        <v>2017</v>
      </c>
      <c r="K2294" s="786"/>
    </row>
    <row r="2295" spans="2:11" ht="15">
      <c r="B2295" s="690"/>
      <c r="C2295" s="1504"/>
      <c r="D2295" s="1504"/>
      <c r="E2295" s="1504"/>
      <c r="F2295" s="1504"/>
      <c r="G2295" s="1504"/>
      <c r="H2295" s="695" t="s">
        <v>3545</v>
      </c>
      <c r="I2295" s="695" t="s">
        <v>3546</v>
      </c>
      <c r="J2295" s="697">
        <v>2017</v>
      </c>
      <c r="K2295" s="786"/>
    </row>
    <row r="2296" spans="2:11" ht="15">
      <c r="B2296" s="690"/>
      <c r="C2296" s="1504"/>
      <c r="D2296" s="1504"/>
      <c r="E2296" s="1504"/>
      <c r="F2296" s="1504"/>
      <c r="G2296" s="1504"/>
      <c r="H2296" s="695" t="s">
        <v>3545</v>
      </c>
      <c r="I2296" s="695" t="s">
        <v>3547</v>
      </c>
      <c r="J2296" s="697">
        <v>2017</v>
      </c>
      <c r="K2296" s="786"/>
    </row>
    <row r="2297" spans="2:11" ht="15">
      <c r="B2297" s="690"/>
      <c r="C2297" s="1504"/>
      <c r="D2297" s="1504"/>
      <c r="E2297" s="1504"/>
      <c r="F2297" s="1504"/>
      <c r="G2297" s="1504"/>
      <c r="H2297" s="695" t="s">
        <v>3545</v>
      </c>
      <c r="I2297" s="695" t="s">
        <v>3548</v>
      </c>
      <c r="J2297" s="697">
        <v>2017</v>
      </c>
      <c r="K2297" s="786"/>
    </row>
    <row r="2298" spans="2:11" ht="15">
      <c r="B2298" s="690"/>
      <c r="C2298" s="1504"/>
      <c r="D2298" s="1504"/>
      <c r="E2298" s="1504"/>
      <c r="F2298" s="1504"/>
      <c r="G2298" s="1504"/>
      <c r="H2298" s="695" t="s">
        <v>3545</v>
      </c>
      <c r="I2298" s="695" t="s">
        <v>3549</v>
      </c>
      <c r="J2298" s="697">
        <v>2017</v>
      </c>
      <c r="K2298" s="786"/>
    </row>
    <row r="2299" spans="2:11" ht="15">
      <c r="B2299" s="690"/>
      <c r="C2299" s="1504"/>
      <c r="D2299" s="1504"/>
      <c r="E2299" s="1504"/>
      <c r="F2299" s="1504"/>
      <c r="G2299" s="1504"/>
      <c r="H2299" s="695" t="s">
        <v>3545</v>
      </c>
      <c r="I2299" s="695" t="s">
        <v>3550</v>
      </c>
      <c r="J2299" s="697">
        <v>2017</v>
      </c>
      <c r="K2299" s="786"/>
    </row>
    <row r="2300" spans="2:11" ht="15">
      <c r="B2300" s="690"/>
      <c r="C2300" s="1504"/>
      <c r="D2300" s="1504"/>
      <c r="E2300" s="1504"/>
      <c r="F2300" s="1504"/>
      <c r="G2300" s="1504"/>
      <c r="H2300" s="695" t="s">
        <v>3545</v>
      </c>
      <c r="I2300" s="695" t="s">
        <v>3551</v>
      </c>
      <c r="J2300" s="697">
        <v>2017</v>
      </c>
      <c r="K2300" s="786"/>
    </row>
    <row r="2301" spans="2:11" ht="15">
      <c r="B2301" s="690"/>
      <c r="C2301" s="1504"/>
      <c r="D2301" s="1504"/>
      <c r="E2301" s="1504"/>
      <c r="F2301" s="1504"/>
      <c r="G2301" s="1504"/>
      <c r="H2301" s="695" t="s">
        <v>3545</v>
      </c>
      <c r="I2301" s="695" t="s">
        <v>3552</v>
      </c>
      <c r="J2301" s="697">
        <v>2017</v>
      </c>
      <c r="K2301" s="786"/>
    </row>
    <row r="2302" spans="2:11" ht="15">
      <c r="B2302" s="690"/>
      <c r="C2302" s="1504"/>
      <c r="D2302" s="1504"/>
      <c r="E2302" s="1504"/>
      <c r="F2302" s="1504"/>
      <c r="G2302" s="1504"/>
      <c r="H2302" s="695" t="s">
        <v>3545</v>
      </c>
      <c r="I2302" s="695" t="s">
        <v>3553</v>
      </c>
      <c r="J2302" s="697">
        <v>2017</v>
      </c>
      <c r="K2302" s="786"/>
    </row>
    <row r="2303" spans="2:11" ht="15">
      <c r="B2303" s="690"/>
      <c r="C2303" s="1504"/>
      <c r="D2303" s="1504"/>
      <c r="E2303" s="1504"/>
      <c r="F2303" s="1504"/>
      <c r="G2303" s="1504"/>
      <c r="H2303" s="695" t="s">
        <v>3545</v>
      </c>
      <c r="I2303" s="695" t="s">
        <v>3554</v>
      </c>
      <c r="J2303" s="697">
        <v>2017</v>
      </c>
      <c r="K2303" s="786"/>
    </row>
    <row r="2304" spans="2:11" ht="15">
      <c r="B2304" s="690"/>
      <c r="C2304" s="1504"/>
      <c r="D2304" s="1504"/>
      <c r="E2304" s="1504"/>
      <c r="F2304" s="1504"/>
      <c r="G2304" s="1504"/>
      <c r="H2304" s="695" t="s">
        <v>3545</v>
      </c>
      <c r="I2304" s="695" t="s">
        <v>3555</v>
      </c>
      <c r="J2304" s="697">
        <v>2017</v>
      </c>
      <c r="K2304" s="786"/>
    </row>
    <row r="2305" spans="2:11" ht="15">
      <c r="B2305" s="690"/>
      <c r="C2305" s="1504"/>
      <c r="D2305" s="1504"/>
      <c r="E2305" s="1504"/>
      <c r="F2305" s="1504"/>
      <c r="G2305" s="1504"/>
      <c r="H2305" s="695" t="s">
        <v>3545</v>
      </c>
      <c r="I2305" s="695" t="s">
        <v>3556</v>
      </c>
      <c r="J2305" s="697">
        <v>2017</v>
      </c>
      <c r="K2305" s="786"/>
    </row>
    <row r="2306" spans="2:11" ht="15">
      <c r="B2306" s="690"/>
      <c r="C2306" s="1504"/>
      <c r="D2306" s="1504"/>
      <c r="E2306" s="1504"/>
      <c r="F2306" s="1504"/>
      <c r="G2306" s="1504"/>
      <c r="H2306" s="695" t="s">
        <v>3545</v>
      </c>
      <c r="I2306" s="695" t="s">
        <v>3557</v>
      </c>
      <c r="J2306" s="697">
        <v>2017</v>
      </c>
      <c r="K2306" s="786"/>
    </row>
    <row r="2307" spans="2:11" ht="15">
      <c r="B2307" s="690"/>
      <c r="C2307" s="1504"/>
      <c r="D2307" s="1504"/>
      <c r="E2307" s="1504"/>
      <c r="F2307" s="1504"/>
      <c r="G2307" s="1504"/>
      <c r="H2307" s="695" t="s">
        <v>3545</v>
      </c>
      <c r="I2307" s="695" t="s">
        <v>3558</v>
      </c>
      <c r="J2307" s="697">
        <v>2017</v>
      </c>
      <c r="K2307" s="786"/>
    </row>
    <row r="2308" spans="2:11" ht="15">
      <c r="B2308" s="690"/>
      <c r="C2308" s="1504"/>
      <c r="D2308" s="1504"/>
      <c r="E2308" s="1504"/>
      <c r="F2308" s="1504"/>
      <c r="G2308" s="1504"/>
      <c r="H2308" s="695" t="s">
        <v>3545</v>
      </c>
      <c r="I2308" s="695" t="s">
        <v>3559</v>
      </c>
      <c r="J2308" s="697">
        <v>2017</v>
      </c>
      <c r="K2308" s="786"/>
    </row>
    <row r="2309" spans="2:11" ht="15">
      <c r="B2309" s="690"/>
      <c r="C2309" s="1504"/>
      <c r="D2309" s="1504"/>
      <c r="E2309" s="1504"/>
      <c r="F2309" s="1504"/>
      <c r="G2309" s="1504"/>
      <c r="H2309" s="695" t="s">
        <v>3545</v>
      </c>
      <c r="I2309" s="695" t="s">
        <v>3560</v>
      </c>
      <c r="J2309" s="697">
        <v>2017</v>
      </c>
      <c r="K2309" s="786"/>
    </row>
    <row r="2310" spans="2:11" ht="15">
      <c r="B2310" s="690"/>
      <c r="C2310" s="1504"/>
      <c r="D2310" s="1504"/>
      <c r="E2310" s="1504"/>
      <c r="F2310" s="1504"/>
      <c r="G2310" s="1504"/>
      <c r="H2310" s="695" t="s">
        <v>3545</v>
      </c>
      <c r="I2310" s="695" t="s">
        <v>3561</v>
      </c>
      <c r="J2310" s="697">
        <v>2017</v>
      </c>
      <c r="K2310" s="786"/>
    </row>
    <row r="2311" spans="2:11" ht="15">
      <c r="B2311" s="690"/>
      <c r="C2311" s="1504"/>
      <c r="D2311" s="1504"/>
      <c r="E2311" s="1504"/>
      <c r="F2311" s="1504"/>
      <c r="G2311" s="1504"/>
      <c r="H2311" s="695" t="s">
        <v>3562</v>
      </c>
      <c r="I2311" s="695" t="s">
        <v>3563</v>
      </c>
      <c r="J2311" s="697">
        <v>2017</v>
      </c>
      <c r="K2311" s="786"/>
    </row>
    <row r="2312" spans="2:11" ht="15">
      <c r="B2312" s="690"/>
      <c r="C2312" s="1504"/>
      <c r="D2312" s="1504"/>
      <c r="E2312" s="1504"/>
      <c r="F2312" s="1504"/>
      <c r="G2312" s="1504"/>
      <c r="H2312" s="695" t="s">
        <v>3564</v>
      </c>
      <c r="I2312" s="695" t="s">
        <v>3565</v>
      </c>
      <c r="J2312" s="697">
        <v>2018</v>
      </c>
      <c r="K2312" s="786"/>
    </row>
    <row r="2313" spans="2:11" ht="15">
      <c r="B2313" s="690"/>
      <c r="C2313" s="1504"/>
      <c r="D2313" s="1504"/>
      <c r="E2313" s="1504"/>
      <c r="F2313" s="1504"/>
      <c r="G2313" s="1504"/>
      <c r="H2313" s="695" t="s">
        <v>3566</v>
      </c>
      <c r="I2313" s="695" t="s">
        <v>3567</v>
      </c>
      <c r="J2313" s="697">
        <v>2018</v>
      </c>
      <c r="K2313" s="786"/>
    </row>
    <row r="2314" spans="2:11" ht="15">
      <c r="B2314" s="690"/>
      <c r="C2314" s="1504"/>
      <c r="D2314" s="1504"/>
      <c r="E2314" s="1504"/>
      <c r="F2314" s="1504"/>
      <c r="G2314" s="1504"/>
      <c r="H2314" s="695" t="s">
        <v>3568</v>
      </c>
      <c r="I2314" s="695" t="s">
        <v>3569</v>
      </c>
      <c r="J2314" s="697">
        <v>2018</v>
      </c>
      <c r="K2314" s="786"/>
    </row>
    <row r="2315" spans="2:11" ht="15">
      <c r="B2315" s="690"/>
      <c r="C2315" s="1504"/>
      <c r="D2315" s="1504"/>
      <c r="E2315" s="1504"/>
      <c r="F2315" s="1504"/>
      <c r="G2315" s="1504"/>
      <c r="H2315" s="695" t="s">
        <v>3570</v>
      </c>
      <c r="I2315" s="695" t="s">
        <v>3571</v>
      </c>
      <c r="J2315" s="697">
        <v>2018</v>
      </c>
      <c r="K2315" s="786"/>
    </row>
    <row r="2316" spans="2:11" ht="15">
      <c r="B2316" s="690"/>
      <c r="C2316" s="1504"/>
      <c r="D2316" s="1504"/>
      <c r="E2316" s="1504"/>
      <c r="F2316" s="1504"/>
      <c r="G2316" s="1504"/>
      <c r="H2316" s="695" t="s">
        <v>3572</v>
      </c>
      <c r="I2316" s="695" t="s">
        <v>3573</v>
      </c>
      <c r="J2316" s="697">
        <v>2018</v>
      </c>
      <c r="K2316" s="786"/>
    </row>
    <row r="2317" spans="2:11" ht="28.2" thickBot="1">
      <c r="B2317" s="690"/>
      <c r="C2317" s="1505"/>
      <c r="D2317" s="1505"/>
      <c r="E2317" s="1505"/>
      <c r="F2317" s="1505"/>
      <c r="G2317" s="1505"/>
      <c r="H2317" s="706" t="s">
        <v>4947</v>
      </c>
      <c r="I2317" s="707" t="s">
        <v>4948</v>
      </c>
      <c r="J2317" s="708">
        <v>2024</v>
      </c>
      <c r="K2317" s="788"/>
    </row>
    <row r="2318" spans="2:11" ht="45" customHeight="1">
      <c r="B2318" s="690">
        <v>4</v>
      </c>
      <c r="C2318" s="1472" t="s">
        <v>2231</v>
      </c>
      <c r="D2318" s="1472" t="s">
        <v>2232</v>
      </c>
      <c r="E2318" s="1472">
        <v>15</v>
      </c>
      <c r="F2318" s="1472">
        <v>4.45</v>
      </c>
      <c r="G2318" s="1517">
        <v>4</v>
      </c>
      <c r="H2318" s="789" t="s">
        <v>2233</v>
      </c>
      <c r="I2318" s="789" t="s">
        <v>2234</v>
      </c>
      <c r="J2318" s="790" t="s">
        <v>2235</v>
      </c>
      <c r="K2318" s="1520" t="s">
        <v>3574</v>
      </c>
    </row>
    <row r="2319" spans="2:11" ht="15">
      <c r="B2319" s="690"/>
      <c r="C2319" s="1496"/>
      <c r="D2319" s="1496"/>
      <c r="E2319" s="1496"/>
      <c r="F2319" s="1496"/>
      <c r="G2319" s="1518"/>
      <c r="H2319" s="767" t="s">
        <v>2236</v>
      </c>
      <c r="I2319" s="767" t="s">
        <v>2237</v>
      </c>
      <c r="J2319" s="697" t="s">
        <v>2235</v>
      </c>
      <c r="K2319" s="1507"/>
    </row>
    <row r="2320" spans="2:11" ht="15">
      <c r="B2320" s="690"/>
      <c r="C2320" s="1496"/>
      <c r="D2320" s="1496"/>
      <c r="E2320" s="1496"/>
      <c r="F2320" s="1496"/>
      <c r="G2320" s="1518"/>
      <c r="H2320" s="767" t="s">
        <v>2238</v>
      </c>
      <c r="I2320" s="767" t="s">
        <v>2239</v>
      </c>
      <c r="J2320" s="697" t="s">
        <v>2235</v>
      </c>
      <c r="K2320" s="1507"/>
    </row>
    <row r="2321" spans="2:11" ht="15">
      <c r="B2321" s="690"/>
      <c r="C2321" s="1496"/>
      <c r="D2321" s="1496"/>
      <c r="E2321" s="1496"/>
      <c r="F2321" s="1496"/>
      <c r="G2321" s="1518"/>
      <c r="H2321" s="767" t="s">
        <v>2238</v>
      </c>
      <c r="I2321" s="767" t="s">
        <v>2240</v>
      </c>
      <c r="J2321" s="697" t="s">
        <v>2235</v>
      </c>
      <c r="K2321" s="1507"/>
    </row>
    <row r="2322" spans="2:11" ht="15">
      <c r="B2322" s="690"/>
      <c r="C2322" s="1496"/>
      <c r="D2322" s="1496"/>
      <c r="E2322" s="1496"/>
      <c r="F2322" s="1496"/>
      <c r="G2322" s="1518"/>
      <c r="H2322" s="767" t="s">
        <v>2241</v>
      </c>
      <c r="I2322" s="767" t="s">
        <v>2242</v>
      </c>
      <c r="J2322" s="697" t="s">
        <v>2235</v>
      </c>
      <c r="K2322" s="1507"/>
    </row>
    <row r="2323" spans="2:11" ht="15">
      <c r="B2323" s="690"/>
      <c r="C2323" s="1496"/>
      <c r="D2323" s="1496"/>
      <c r="E2323" s="1496"/>
      <c r="F2323" s="1496"/>
      <c r="G2323" s="1518"/>
      <c r="H2323" s="767" t="s">
        <v>1842</v>
      </c>
      <c r="I2323" s="767" t="s">
        <v>2243</v>
      </c>
      <c r="J2323" s="697"/>
      <c r="K2323" s="1507"/>
    </row>
    <row r="2324" spans="2:11" ht="15">
      <c r="B2324" s="690"/>
      <c r="C2324" s="1496"/>
      <c r="D2324" s="1496"/>
      <c r="E2324" s="1496"/>
      <c r="F2324" s="1496"/>
      <c r="G2324" s="1518"/>
      <c r="H2324" s="769" t="s">
        <v>3575</v>
      </c>
      <c r="I2324" s="769" t="s">
        <v>3576</v>
      </c>
      <c r="J2324" s="697">
        <v>2017</v>
      </c>
      <c r="K2324" s="1507"/>
    </row>
    <row r="2325" spans="2:11" ht="15">
      <c r="B2325" s="690"/>
      <c r="C2325" s="1496"/>
      <c r="D2325" s="1496"/>
      <c r="E2325" s="1496"/>
      <c r="F2325" s="1496"/>
      <c r="G2325" s="1518"/>
      <c r="H2325" s="791" t="s">
        <v>3577</v>
      </c>
      <c r="I2325" s="791" t="s">
        <v>3578</v>
      </c>
      <c r="J2325" s="792">
        <v>2020</v>
      </c>
      <c r="K2325" s="1507"/>
    </row>
    <row r="2326" spans="2:11" ht="15">
      <c r="B2326" s="690"/>
      <c r="C2326" s="1496"/>
      <c r="D2326" s="1496"/>
      <c r="E2326" s="1496"/>
      <c r="F2326" s="1496"/>
      <c r="G2326" s="1518"/>
      <c r="H2326" s="791" t="s">
        <v>3579</v>
      </c>
      <c r="I2326" s="791" t="s">
        <v>3580</v>
      </c>
      <c r="J2326" s="792">
        <v>2020</v>
      </c>
      <c r="K2326" s="1507"/>
    </row>
    <row r="2327" spans="2:11" ht="15">
      <c r="B2327" s="690"/>
      <c r="C2327" s="1496"/>
      <c r="D2327" s="1496"/>
      <c r="E2327" s="1496"/>
      <c r="F2327" s="1496"/>
      <c r="G2327" s="1518"/>
      <c r="H2327" s="791" t="s">
        <v>3581</v>
      </c>
      <c r="I2327" s="791" t="s">
        <v>3582</v>
      </c>
      <c r="J2327" s="792">
        <v>2020</v>
      </c>
      <c r="K2327" s="1507"/>
    </row>
    <row r="2328" spans="2:11" ht="15">
      <c r="B2328" s="690"/>
      <c r="C2328" s="1496"/>
      <c r="D2328" s="1496"/>
      <c r="E2328" s="1496"/>
      <c r="F2328" s="1496"/>
      <c r="G2328" s="1518"/>
      <c r="H2328" s="791" t="s">
        <v>3581</v>
      </c>
      <c r="I2328" s="791" t="s">
        <v>3583</v>
      </c>
      <c r="J2328" s="792">
        <v>2020</v>
      </c>
      <c r="K2328" s="1507"/>
    </row>
    <row r="2329" spans="2:11" ht="15">
      <c r="B2329" s="690"/>
      <c r="C2329" s="1496"/>
      <c r="D2329" s="1496"/>
      <c r="E2329" s="1496"/>
      <c r="F2329" s="1496"/>
      <c r="G2329" s="1518"/>
      <c r="H2329" s="791" t="s">
        <v>3581</v>
      </c>
      <c r="I2329" s="791" t="s">
        <v>3584</v>
      </c>
      <c r="J2329" s="792">
        <v>2020</v>
      </c>
      <c r="K2329" s="1507"/>
    </row>
    <row r="2330" spans="2:11" ht="15">
      <c r="B2330" s="690"/>
      <c r="C2330" s="1496"/>
      <c r="D2330" s="1496"/>
      <c r="E2330" s="1496"/>
      <c r="F2330" s="1496"/>
      <c r="G2330" s="1518"/>
      <c r="H2330" s="791" t="s">
        <v>3581</v>
      </c>
      <c r="I2330" s="791" t="s">
        <v>3585</v>
      </c>
      <c r="J2330" s="792">
        <v>2020</v>
      </c>
      <c r="K2330" s="1507"/>
    </row>
    <row r="2331" spans="2:11" ht="15">
      <c r="B2331" s="690"/>
      <c r="C2331" s="1496"/>
      <c r="D2331" s="1496"/>
      <c r="E2331" s="1496"/>
      <c r="F2331" s="1496"/>
      <c r="G2331" s="1518"/>
      <c r="H2331" s="791" t="s">
        <v>3581</v>
      </c>
      <c r="I2331" s="791" t="s">
        <v>3586</v>
      </c>
      <c r="J2331" s="792">
        <v>2020</v>
      </c>
      <c r="K2331" s="1507"/>
    </row>
    <row r="2332" spans="2:11" ht="15">
      <c r="B2332" s="690"/>
      <c r="C2332" s="1496"/>
      <c r="D2332" s="1496"/>
      <c r="E2332" s="1496"/>
      <c r="F2332" s="1496"/>
      <c r="G2332" s="1518"/>
      <c r="H2332" s="791" t="s">
        <v>3587</v>
      </c>
      <c r="I2332" s="791" t="s">
        <v>3588</v>
      </c>
      <c r="J2332" s="792">
        <v>2020</v>
      </c>
      <c r="K2332" s="1507"/>
    </row>
    <row r="2333" spans="2:11" ht="15">
      <c r="B2333" s="690"/>
      <c r="C2333" s="1496"/>
      <c r="D2333" s="1496"/>
      <c r="E2333" s="1496"/>
      <c r="F2333" s="1496"/>
      <c r="G2333" s="1518"/>
      <c r="H2333" s="791" t="s">
        <v>3589</v>
      </c>
      <c r="I2333" s="791" t="s">
        <v>3590</v>
      </c>
      <c r="J2333" s="792">
        <v>2020</v>
      </c>
      <c r="K2333" s="1507"/>
    </row>
    <row r="2334" spans="2:11" ht="15">
      <c r="B2334" s="690"/>
      <c r="C2334" s="1496"/>
      <c r="D2334" s="1496"/>
      <c r="E2334" s="1496"/>
      <c r="F2334" s="1496"/>
      <c r="G2334" s="1518"/>
      <c r="H2334" s="791" t="s">
        <v>3589</v>
      </c>
      <c r="I2334" s="791" t="s">
        <v>3591</v>
      </c>
      <c r="J2334" s="792">
        <v>2020</v>
      </c>
      <c r="K2334" s="1507"/>
    </row>
    <row r="2335" spans="2:11" ht="15">
      <c r="B2335" s="690"/>
      <c r="C2335" s="1496"/>
      <c r="D2335" s="1496"/>
      <c r="E2335" s="1496"/>
      <c r="F2335" s="1496"/>
      <c r="G2335" s="1518"/>
      <c r="H2335" s="791" t="s">
        <v>3589</v>
      </c>
      <c r="I2335" s="791" t="s">
        <v>3592</v>
      </c>
      <c r="J2335" s="792">
        <v>2020</v>
      </c>
      <c r="K2335" s="1507"/>
    </row>
    <row r="2336" spans="2:11" ht="15">
      <c r="B2336" s="690"/>
      <c r="C2336" s="1496"/>
      <c r="D2336" s="1496"/>
      <c r="E2336" s="1496"/>
      <c r="F2336" s="1496"/>
      <c r="G2336" s="1518"/>
      <c r="H2336" s="791" t="s">
        <v>3589</v>
      </c>
      <c r="I2336" s="791" t="s">
        <v>3593</v>
      </c>
      <c r="J2336" s="792">
        <v>2020</v>
      </c>
      <c r="K2336" s="1507"/>
    </row>
    <row r="2337" spans="2:11" ht="15">
      <c r="B2337" s="690"/>
      <c r="C2337" s="1496"/>
      <c r="D2337" s="1496"/>
      <c r="E2337" s="1496"/>
      <c r="F2337" s="1496"/>
      <c r="G2337" s="1518"/>
      <c r="H2337" s="791" t="s">
        <v>3589</v>
      </c>
      <c r="I2337" s="791" t="s">
        <v>3594</v>
      </c>
      <c r="J2337" s="792">
        <v>2020</v>
      </c>
      <c r="K2337" s="1507"/>
    </row>
    <row r="2338" spans="2:11" ht="15">
      <c r="B2338" s="690"/>
      <c r="C2338" s="1496"/>
      <c r="D2338" s="1496"/>
      <c r="E2338" s="1496"/>
      <c r="F2338" s="1496"/>
      <c r="G2338" s="1518"/>
      <c r="H2338" s="791" t="s">
        <v>3589</v>
      </c>
      <c r="I2338" s="791" t="s">
        <v>3595</v>
      </c>
      <c r="J2338" s="792">
        <v>2020</v>
      </c>
      <c r="K2338" s="1507"/>
    </row>
    <row r="2339" spans="2:11" ht="15">
      <c r="B2339" s="690"/>
      <c r="C2339" s="1496"/>
      <c r="D2339" s="1496"/>
      <c r="E2339" s="1496"/>
      <c r="F2339" s="1496"/>
      <c r="G2339" s="1518"/>
      <c r="H2339" s="791" t="s">
        <v>3505</v>
      </c>
      <c r="I2339" s="791" t="s">
        <v>3596</v>
      </c>
      <c r="J2339" s="792">
        <v>2020</v>
      </c>
      <c r="K2339" s="1507"/>
    </row>
    <row r="2340" spans="2:11" ht="15">
      <c r="B2340" s="690"/>
      <c r="C2340" s="1496"/>
      <c r="D2340" s="1496"/>
      <c r="E2340" s="1496"/>
      <c r="F2340" s="1496"/>
      <c r="G2340" s="1518"/>
      <c r="H2340" s="793" t="s">
        <v>3505</v>
      </c>
      <c r="I2340" s="793" t="s">
        <v>3597</v>
      </c>
      <c r="J2340" s="794">
        <v>2020</v>
      </c>
      <c r="K2340" s="1507"/>
    </row>
    <row r="2341" spans="2:11" ht="15">
      <c r="B2341" s="690"/>
      <c r="C2341" s="1480"/>
      <c r="D2341" s="1480"/>
      <c r="E2341" s="1480"/>
      <c r="F2341" s="1480"/>
      <c r="G2341" s="1526"/>
      <c r="H2341" s="701" t="s">
        <v>4202</v>
      </c>
      <c r="I2341" s="795" t="s">
        <v>4463</v>
      </c>
      <c r="J2341" s="796">
        <v>2021</v>
      </c>
      <c r="K2341" s="1508"/>
    </row>
    <row r="2342" spans="2:11" ht="15.6" thickBot="1">
      <c r="B2342" s="690"/>
      <c r="C2342" s="1481"/>
      <c r="D2342" s="1481"/>
      <c r="E2342" s="1481"/>
      <c r="F2342" s="1481"/>
      <c r="G2342" s="1527"/>
      <c r="H2342" s="782" t="s">
        <v>4202</v>
      </c>
      <c r="I2342" s="797" t="s">
        <v>4464</v>
      </c>
      <c r="J2342" s="798">
        <v>2022</v>
      </c>
      <c r="K2342" s="1509"/>
    </row>
    <row r="2343" spans="2:11" ht="30" customHeight="1">
      <c r="B2343" s="690">
        <v>5</v>
      </c>
      <c r="C2343" s="1469" t="s">
        <v>2244</v>
      </c>
      <c r="D2343" s="1469" t="s">
        <v>2245</v>
      </c>
      <c r="E2343" s="1469">
        <v>15</v>
      </c>
      <c r="F2343" s="1469">
        <v>4.03</v>
      </c>
      <c r="G2343" s="1469">
        <v>4</v>
      </c>
      <c r="H2343" s="773" t="s">
        <v>2246</v>
      </c>
      <c r="I2343" s="773" t="s">
        <v>2247</v>
      </c>
      <c r="J2343" s="693" t="s">
        <v>2248</v>
      </c>
      <c r="K2343" s="1472" t="s">
        <v>3598</v>
      </c>
    </row>
    <row r="2344" spans="2:11" ht="30">
      <c r="B2344" s="690"/>
      <c r="C2344" s="1504"/>
      <c r="D2344" s="1504"/>
      <c r="E2344" s="1504"/>
      <c r="F2344" s="1504"/>
      <c r="G2344" s="1504"/>
      <c r="H2344" s="767" t="s">
        <v>2249</v>
      </c>
      <c r="I2344" s="767" t="s">
        <v>2250</v>
      </c>
      <c r="J2344" s="697" t="s">
        <v>1914</v>
      </c>
      <c r="K2344" s="1496"/>
    </row>
    <row r="2345" spans="2:11" ht="30">
      <c r="B2345" s="690"/>
      <c r="C2345" s="1504"/>
      <c r="D2345" s="1504"/>
      <c r="E2345" s="1504"/>
      <c r="F2345" s="1504"/>
      <c r="G2345" s="1504"/>
      <c r="H2345" s="767" t="s">
        <v>2251</v>
      </c>
      <c r="I2345" s="767" t="s">
        <v>2252</v>
      </c>
      <c r="J2345" s="697" t="s">
        <v>1679</v>
      </c>
      <c r="K2345" s="1496"/>
    </row>
    <row r="2346" spans="2:11" ht="30">
      <c r="B2346" s="690"/>
      <c r="C2346" s="1504"/>
      <c r="D2346" s="1504"/>
      <c r="E2346" s="1504"/>
      <c r="F2346" s="1504"/>
      <c r="G2346" s="1504"/>
      <c r="H2346" s="767" t="s">
        <v>2253</v>
      </c>
      <c r="I2346" s="767" t="s">
        <v>2254</v>
      </c>
      <c r="J2346" s="697" t="s">
        <v>1679</v>
      </c>
      <c r="K2346" s="1496"/>
    </row>
    <row r="2347" spans="2:11" ht="30">
      <c r="B2347" s="690"/>
      <c r="C2347" s="1504"/>
      <c r="D2347" s="1504"/>
      <c r="E2347" s="1504"/>
      <c r="F2347" s="1504"/>
      <c r="G2347" s="1504"/>
      <c r="H2347" s="767" t="s">
        <v>2255</v>
      </c>
      <c r="I2347" s="767" t="s">
        <v>2256</v>
      </c>
      <c r="J2347" s="697" t="s">
        <v>1679</v>
      </c>
      <c r="K2347" s="1496"/>
    </row>
    <row r="2348" spans="2:11" ht="30">
      <c r="B2348" s="690"/>
      <c r="C2348" s="1504"/>
      <c r="D2348" s="1504"/>
      <c r="E2348" s="1504"/>
      <c r="F2348" s="1504"/>
      <c r="G2348" s="1504"/>
      <c r="H2348" s="767" t="s">
        <v>2257</v>
      </c>
      <c r="I2348" s="767" t="s">
        <v>2258</v>
      </c>
      <c r="J2348" s="697" t="s">
        <v>1679</v>
      </c>
      <c r="K2348" s="1496"/>
    </row>
    <row r="2349" spans="2:11" ht="45">
      <c r="B2349" s="690"/>
      <c r="C2349" s="1504"/>
      <c r="D2349" s="1504"/>
      <c r="E2349" s="1504"/>
      <c r="F2349" s="1504"/>
      <c r="G2349" s="1504"/>
      <c r="H2349" s="767" t="s">
        <v>2259</v>
      </c>
      <c r="I2349" s="767" t="s">
        <v>2260</v>
      </c>
      <c r="J2349" s="697" t="s">
        <v>2261</v>
      </c>
      <c r="K2349" s="1496"/>
    </row>
    <row r="2350" spans="2:11" ht="30">
      <c r="B2350" s="690"/>
      <c r="C2350" s="1504"/>
      <c r="D2350" s="1504"/>
      <c r="E2350" s="1504"/>
      <c r="F2350" s="1504"/>
      <c r="G2350" s="1504"/>
      <c r="H2350" s="767" t="s">
        <v>2262</v>
      </c>
      <c r="I2350" s="767" t="s">
        <v>2263</v>
      </c>
      <c r="J2350" s="697" t="s">
        <v>1836</v>
      </c>
      <c r="K2350" s="1496"/>
    </row>
    <row r="2351" spans="2:11" ht="15">
      <c r="B2351" s="690"/>
      <c r="C2351" s="1504"/>
      <c r="D2351" s="1504"/>
      <c r="E2351" s="1504"/>
      <c r="F2351" s="1504"/>
      <c r="G2351" s="1504"/>
      <c r="H2351" s="767" t="s">
        <v>2264</v>
      </c>
      <c r="I2351" s="767" t="s">
        <v>2265</v>
      </c>
      <c r="J2351" s="697" t="s">
        <v>2266</v>
      </c>
      <c r="K2351" s="1496"/>
    </row>
    <row r="2352" spans="2:11" ht="15">
      <c r="B2352" s="690"/>
      <c r="C2352" s="1504"/>
      <c r="D2352" s="1504"/>
      <c r="E2352" s="1504"/>
      <c r="F2352" s="1504"/>
      <c r="G2352" s="1504"/>
      <c r="H2352" s="767" t="s">
        <v>2267</v>
      </c>
      <c r="I2352" s="767" t="s">
        <v>2268</v>
      </c>
      <c r="J2352" s="697" t="s">
        <v>2269</v>
      </c>
      <c r="K2352" s="1496"/>
    </row>
    <row r="2353" spans="2:11" ht="15">
      <c r="B2353" s="690"/>
      <c r="C2353" s="1504"/>
      <c r="D2353" s="1504"/>
      <c r="E2353" s="1504"/>
      <c r="F2353" s="1504"/>
      <c r="G2353" s="1504"/>
      <c r="H2353" s="767" t="s">
        <v>2270</v>
      </c>
      <c r="I2353" s="767" t="s">
        <v>2271</v>
      </c>
      <c r="J2353" s="697" t="s">
        <v>2272</v>
      </c>
      <c r="K2353" s="1496"/>
    </row>
    <row r="2354" spans="2:11" ht="15">
      <c r="B2354" s="690"/>
      <c r="C2354" s="1504"/>
      <c r="D2354" s="1504"/>
      <c r="E2354" s="1504"/>
      <c r="F2354" s="1504"/>
      <c r="G2354" s="1504"/>
      <c r="H2354" s="767" t="s">
        <v>3469</v>
      </c>
      <c r="I2354" s="767" t="s">
        <v>2273</v>
      </c>
      <c r="J2354" s="697" t="s">
        <v>2087</v>
      </c>
      <c r="K2354" s="1496"/>
    </row>
    <row r="2355" spans="2:11" ht="30">
      <c r="B2355" s="690"/>
      <c r="C2355" s="1504"/>
      <c r="D2355" s="1504"/>
      <c r="E2355" s="1504"/>
      <c r="F2355" s="1504"/>
      <c r="G2355" s="1504"/>
      <c r="H2355" s="767" t="s">
        <v>3469</v>
      </c>
      <c r="I2355" s="767" t="s">
        <v>2274</v>
      </c>
      <c r="J2355" s="697" t="s">
        <v>2275</v>
      </c>
      <c r="K2355" s="1496"/>
    </row>
    <row r="2356" spans="2:11" ht="30">
      <c r="B2356" s="690"/>
      <c r="C2356" s="1504"/>
      <c r="D2356" s="1504"/>
      <c r="E2356" s="1504"/>
      <c r="F2356" s="1504"/>
      <c r="G2356" s="1504"/>
      <c r="H2356" s="767" t="s">
        <v>3469</v>
      </c>
      <c r="I2356" s="767" t="s">
        <v>2276</v>
      </c>
      <c r="J2356" s="697" t="s">
        <v>2275</v>
      </c>
      <c r="K2356" s="1496"/>
    </row>
    <row r="2357" spans="2:11" ht="30">
      <c r="B2357" s="690"/>
      <c r="C2357" s="1504"/>
      <c r="D2357" s="1504"/>
      <c r="E2357" s="1504"/>
      <c r="F2357" s="1504"/>
      <c r="G2357" s="1504"/>
      <c r="H2357" s="767" t="s">
        <v>2277</v>
      </c>
      <c r="I2357" s="767" t="s">
        <v>2278</v>
      </c>
      <c r="J2357" s="697" t="s">
        <v>2275</v>
      </c>
      <c r="K2357" s="1496"/>
    </row>
    <row r="2358" spans="2:11" ht="30">
      <c r="B2358" s="690"/>
      <c r="C2358" s="1504"/>
      <c r="D2358" s="1504"/>
      <c r="E2358" s="1504"/>
      <c r="F2358" s="1504"/>
      <c r="G2358" s="1504"/>
      <c r="H2358" s="767" t="s">
        <v>2279</v>
      </c>
      <c r="I2358" s="767" t="s">
        <v>2280</v>
      </c>
      <c r="J2358" s="697" t="s">
        <v>2281</v>
      </c>
      <c r="K2358" s="1496"/>
    </row>
    <row r="2359" spans="2:11" ht="30">
      <c r="B2359" s="690"/>
      <c r="C2359" s="1504"/>
      <c r="D2359" s="1504"/>
      <c r="E2359" s="1504"/>
      <c r="F2359" s="1504"/>
      <c r="G2359" s="1504"/>
      <c r="H2359" s="767" t="s">
        <v>2282</v>
      </c>
      <c r="I2359" s="767" t="s">
        <v>2283</v>
      </c>
      <c r="J2359" s="697" t="s">
        <v>2284</v>
      </c>
      <c r="K2359" s="1496"/>
    </row>
    <row r="2360" spans="2:11" ht="30">
      <c r="B2360" s="690"/>
      <c r="C2360" s="1504"/>
      <c r="D2360" s="1504"/>
      <c r="E2360" s="1504"/>
      <c r="F2360" s="1504"/>
      <c r="G2360" s="1504"/>
      <c r="H2360" s="767" t="s">
        <v>2285</v>
      </c>
      <c r="I2360" s="767" t="s">
        <v>2286</v>
      </c>
      <c r="J2360" s="697" t="s">
        <v>2287</v>
      </c>
      <c r="K2360" s="1496"/>
    </row>
    <row r="2361" spans="2:11" ht="15">
      <c r="B2361" s="690"/>
      <c r="C2361" s="1504"/>
      <c r="D2361" s="1504"/>
      <c r="E2361" s="1504"/>
      <c r="F2361" s="1504"/>
      <c r="G2361" s="1504"/>
      <c r="H2361" s="767" t="s">
        <v>3469</v>
      </c>
      <c r="I2361" s="767" t="s">
        <v>2288</v>
      </c>
      <c r="J2361" s="697" t="s">
        <v>2289</v>
      </c>
      <c r="K2361" s="1496"/>
    </row>
    <row r="2362" spans="2:11" ht="15">
      <c r="B2362" s="690"/>
      <c r="C2362" s="1504"/>
      <c r="D2362" s="1504"/>
      <c r="E2362" s="1504"/>
      <c r="F2362" s="1504"/>
      <c r="G2362" s="1504"/>
      <c r="H2362" s="767" t="s">
        <v>2290</v>
      </c>
      <c r="I2362" s="767" t="s">
        <v>2291</v>
      </c>
      <c r="J2362" s="697" t="s">
        <v>2292</v>
      </c>
      <c r="K2362" s="1496"/>
    </row>
    <row r="2363" spans="2:11" ht="30">
      <c r="B2363" s="690"/>
      <c r="C2363" s="1504"/>
      <c r="D2363" s="1504"/>
      <c r="E2363" s="1504"/>
      <c r="F2363" s="1504"/>
      <c r="G2363" s="1504"/>
      <c r="H2363" s="767" t="s">
        <v>2293</v>
      </c>
      <c r="I2363" s="767" t="s">
        <v>2294</v>
      </c>
      <c r="J2363" s="697" t="s">
        <v>2295</v>
      </c>
      <c r="K2363" s="1496"/>
    </row>
    <row r="2364" spans="2:11" ht="30">
      <c r="B2364" s="690"/>
      <c r="C2364" s="1504"/>
      <c r="D2364" s="1504"/>
      <c r="E2364" s="1504"/>
      <c r="F2364" s="1504"/>
      <c r="G2364" s="1504"/>
      <c r="H2364" s="767" t="s">
        <v>2296</v>
      </c>
      <c r="I2364" s="767" t="s">
        <v>2297</v>
      </c>
      <c r="J2364" s="697" t="s">
        <v>2142</v>
      </c>
      <c r="K2364" s="1496"/>
    </row>
    <row r="2365" spans="2:11" ht="30">
      <c r="B2365" s="690"/>
      <c r="C2365" s="1504"/>
      <c r="D2365" s="1504"/>
      <c r="E2365" s="1504"/>
      <c r="F2365" s="1504"/>
      <c r="G2365" s="1504"/>
      <c r="H2365" s="767" t="s">
        <v>2298</v>
      </c>
      <c r="I2365" s="767" t="s">
        <v>2299</v>
      </c>
      <c r="J2365" s="697" t="s">
        <v>2284</v>
      </c>
      <c r="K2365" s="1496"/>
    </row>
    <row r="2366" spans="2:11" ht="30">
      <c r="B2366" s="690"/>
      <c r="C2366" s="1504"/>
      <c r="D2366" s="1504"/>
      <c r="E2366" s="1504"/>
      <c r="F2366" s="1504"/>
      <c r="G2366" s="1504"/>
      <c r="H2366" s="767" t="s">
        <v>2300</v>
      </c>
      <c r="I2366" s="767" t="s">
        <v>2301</v>
      </c>
      <c r="J2366" s="697" t="s">
        <v>2302</v>
      </c>
      <c r="K2366" s="1496"/>
    </row>
    <row r="2367" spans="2:11" ht="30">
      <c r="B2367" s="690"/>
      <c r="C2367" s="1504"/>
      <c r="D2367" s="1504"/>
      <c r="E2367" s="1504"/>
      <c r="F2367" s="1504"/>
      <c r="G2367" s="1504"/>
      <c r="H2367" s="767" t="s">
        <v>2303</v>
      </c>
      <c r="I2367" s="767" t="s">
        <v>2304</v>
      </c>
      <c r="J2367" s="697" t="s">
        <v>2305</v>
      </c>
      <c r="K2367" s="1496"/>
    </row>
    <row r="2368" spans="2:11" ht="15.6" thickBot="1">
      <c r="B2368" s="690"/>
      <c r="C2368" s="1505"/>
      <c r="D2368" s="1505"/>
      <c r="E2368" s="1505"/>
      <c r="F2368" s="1505"/>
      <c r="G2368" s="1505"/>
      <c r="H2368" s="782" t="s">
        <v>4949</v>
      </c>
      <c r="I2368" s="799" t="s">
        <v>4950</v>
      </c>
      <c r="J2368" s="800">
        <v>2023</v>
      </c>
      <c r="K2368" s="1503"/>
    </row>
    <row r="2369" spans="2:11" ht="60" customHeight="1">
      <c r="B2369" s="690">
        <v>6</v>
      </c>
      <c r="C2369" s="1469" t="s">
        <v>2306</v>
      </c>
      <c r="D2369" s="1469" t="s">
        <v>2307</v>
      </c>
      <c r="E2369" s="1469">
        <v>16</v>
      </c>
      <c r="F2369" s="1469">
        <v>3.66</v>
      </c>
      <c r="G2369" s="1469">
        <v>2.5</v>
      </c>
      <c r="H2369" s="773" t="s">
        <v>3469</v>
      </c>
      <c r="I2369" s="773" t="s">
        <v>2308</v>
      </c>
      <c r="J2369" s="693" t="s">
        <v>2087</v>
      </c>
      <c r="K2369" s="1472" t="s">
        <v>2309</v>
      </c>
    </row>
    <row r="2370" spans="2:11" ht="30">
      <c r="B2370" s="690"/>
      <c r="C2370" s="1504"/>
      <c r="D2370" s="1504"/>
      <c r="E2370" s="1504"/>
      <c r="F2370" s="1504"/>
      <c r="G2370" s="1504"/>
      <c r="H2370" s="767" t="s">
        <v>2310</v>
      </c>
      <c r="I2370" s="767" t="s">
        <v>2311</v>
      </c>
      <c r="J2370" s="697" t="s">
        <v>2312</v>
      </c>
      <c r="K2370" s="1496"/>
    </row>
    <row r="2371" spans="2:11" ht="30">
      <c r="B2371" s="690"/>
      <c r="C2371" s="1504"/>
      <c r="D2371" s="1504"/>
      <c r="E2371" s="1504"/>
      <c r="F2371" s="1504"/>
      <c r="G2371" s="1504"/>
      <c r="H2371" s="767" t="s">
        <v>2310</v>
      </c>
      <c r="I2371" s="767" t="s">
        <v>2313</v>
      </c>
      <c r="J2371" s="697" t="s">
        <v>2312</v>
      </c>
      <c r="K2371" s="1496"/>
    </row>
    <row r="2372" spans="2:11" ht="30">
      <c r="B2372" s="690"/>
      <c r="C2372" s="1504"/>
      <c r="D2372" s="1504"/>
      <c r="E2372" s="1504"/>
      <c r="F2372" s="1504"/>
      <c r="G2372" s="1504"/>
      <c r="H2372" s="767" t="s">
        <v>3469</v>
      </c>
      <c r="I2372" s="767" t="s">
        <v>2314</v>
      </c>
      <c r="J2372" s="697" t="s">
        <v>1764</v>
      </c>
      <c r="K2372" s="1496"/>
    </row>
    <row r="2373" spans="2:11" ht="30">
      <c r="B2373" s="690"/>
      <c r="C2373" s="1504"/>
      <c r="D2373" s="1504"/>
      <c r="E2373" s="1504"/>
      <c r="F2373" s="1504"/>
      <c r="G2373" s="1504"/>
      <c r="H2373" s="767" t="s">
        <v>3469</v>
      </c>
      <c r="I2373" s="767" t="s">
        <v>2315</v>
      </c>
      <c r="J2373" s="697" t="s">
        <v>1764</v>
      </c>
      <c r="K2373" s="1496"/>
    </row>
    <row r="2374" spans="2:11" ht="30">
      <c r="B2374" s="690"/>
      <c r="C2374" s="1504"/>
      <c r="D2374" s="1504"/>
      <c r="E2374" s="1504"/>
      <c r="F2374" s="1504"/>
      <c r="G2374" s="1504"/>
      <c r="H2374" s="767" t="s">
        <v>3469</v>
      </c>
      <c r="I2374" s="767" t="s">
        <v>2316</v>
      </c>
      <c r="J2374" s="697" t="s">
        <v>1764</v>
      </c>
      <c r="K2374" s="1496"/>
    </row>
    <row r="2375" spans="2:11" ht="30">
      <c r="B2375" s="690"/>
      <c r="C2375" s="1504"/>
      <c r="D2375" s="1504"/>
      <c r="E2375" s="1504"/>
      <c r="F2375" s="1504"/>
      <c r="G2375" s="1504"/>
      <c r="H2375" s="767" t="s">
        <v>3469</v>
      </c>
      <c r="I2375" s="767" t="s">
        <v>2317</v>
      </c>
      <c r="J2375" s="697" t="s">
        <v>1764</v>
      </c>
      <c r="K2375" s="1496"/>
    </row>
    <row r="2376" spans="2:11" ht="30">
      <c r="B2376" s="690"/>
      <c r="C2376" s="1504"/>
      <c r="D2376" s="1504"/>
      <c r="E2376" s="1504"/>
      <c r="F2376" s="1504"/>
      <c r="G2376" s="1504"/>
      <c r="H2376" s="767" t="s">
        <v>2318</v>
      </c>
      <c r="I2376" s="767" t="s">
        <v>2319</v>
      </c>
      <c r="J2376" s="697" t="s">
        <v>1791</v>
      </c>
      <c r="K2376" s="1496"/>
    </row>
    <row r="2377" spans="2:11" ht="30">
      <c r="B2377" s="690"/>
      <c r="C2377" s="1504"/>
      <c r="D2377" s="1504"/>
      <c r="E2377" s="1504"/>
      <c r="F2377" s="1504"/>
      <c r="G2377" s="1504"/>
      <c r="H2377" s="767" t="s">
        <v>2320</v>
      </c>
      <c r="I2377" s="767" t="s">
        <v>2321</v>
      </c>
      <c r="J2377" s="697" t="s">
        <v>2322</v>
      </c>
      <c r="K2377" s="1496"/>
    </row>
    <row r="2378" spans="2:11" ht="30">
      <c r="B2378" s="690"/>
      <c r="C2378" s="1504"/>
      <c r="D2378" s="1504"/>
      <c r="E2378" s="1504"/>
      <c r="F2378" s="1504"/>
      <c r="G2378" s="1504"/>
      <c r="H2378" s="767" t="s">
        <v>2323</v>
      </c>
      <c r="I2378" s="767" t="s">
        <v>2324</v>
      </c>
      <c r="J2378" s="697" t="s">
        <v>1764</v>
      </c>
      <c r="K2378" s="1496"/>
    </row>
    <row r="2379" spans="2:11" ht="30">
      <c r="B2379" s="690"/>
      <c r="C2379" s="1504"/>
      <c r="D2379" s="1504"/>
      <c r="E2379" s="1504"/>
      <c r="F2379" s="1504"/>
      <c r="G2379" s="1504"/>
      <c r="H2379" s="767" t="s">
        <v>1788</v>
      </c>
      <c r="I2379" s="767" t="s">
        <v>2325</v>
      </c>
      <c r="J2379" s="697" t="s">
        <v>1789</v>
      </c>
      <c r="K2379" s="1496"/>
    </row>
    <row r="2380" spans="2:11" ht="15.6" thickBot="1">
      <c r="B2380" s="690"/>
      <c r="C2380" s="1505"/>
      <c r="D2380" s="1505"/>
      <c r="E2380" s="1505"/>
      <c r="F2380" s="1505"/>
      <c r="G2380" s="1505"/>
      <c r="H2380" s="699" t="s">
        <v>3599</v>
      </c>
      <c r="I2380" s="699" t="s">
        <v>3600</v>
      </c>
      <c r="J2380" s="700">
        <v>2018</v>
      </c>
      <c r="K2380" s="1503"/>
    </row>
    <row r="2381" spans="2:11" ht="60" customHeight="1">
      <c r="B2381" s="690">
        <v>7</v>
      </c>
      <c r="C2381" s="1469" t="s">
        <v>2326</v>
      </c>
      <c r="D2381" s="1469" t="s">
        <v>2327</v>
      </c>
      <c r="E2381" s="1469">
        <v>15</v>
      </c>
      <c r="F2381" s="1469">
        <v>4.03</v>
      </c>
      <c r="G2381" s="1469">
        <v>4</v>
      </c>
      <c r="H2381" s="773" t="s">
        <v>3469</v>
      </c>
      <c r="I2381" s="773" t="s">
        <v>2328</v>
      </c>
      <c r="J2381" s="693" t="s">
        <v>2087</v>
      </c>
      <c r="K2381" s="1472" t="s">
        <v>2329</v>
      </c>
    </row>
    <row r="2382" spans="2:11" ht="30">
      <c r="B2382" s="690"/>
      <c r="C2382" s="1504"/>
      <c r="D2382" s="1504"/>
      <c r="E2382" s="1504"/>
      <c r="F2382" s="1504"/>
      <c r="G2382" s="1504"/>
      <c r="H2382" s="767" t="s">
        <v>2330</v>
      </c>
      <c r="I2382" s="767" t="s">
        <v>2331</v>
      </c>
      <c r="J2382" s="697" t="s">
        <v>2332</v>
      </c>
      <c r="K2382" s="1496"/>
    </row>
    <row r="2383" spans="2:11" ht="30">
      <c r="B2383" s="690"/>
      <c r="C2383" s="1504"/>
      <c r="D2383" s="1504"/>
      <c r="E2383" s="1504"/>
      <c r="F2383" s="1504"/>
      <c r="G2383" s="1504"/>
      <c r="H2383" s="767" t="s">
        <v>2333</v>
      </c>
      <c r="I2383" s="767" t="s">
        <v>2334</v>
      </c>
      <c r="J2383" s="697" t="s">
        <v>2335</v>
      </c>
      <c r="K2383" s="1496"/>
    </row>
    <row r="2384" spans="2:11" ht="30">
      <c r="B2384" s="690"/>
      <c r="C2384" s="1504"/>
      <c r="D2384" s="1504"/>
      <c r="E2384" s="1504"/>
      <c r="F2384" s="1504"/>
      <c r="G2384" s="1504"/>
      <c r="H2384" s="767" t="s">
        <v>3469</v>
      </c>
      <c r="I2384" s="767" t="s">
        <v>2336</v>
      </c>
      <c r="J2384" s="697" t="s">
        <v>2275</v>
      </c>
      <c r="K2384" s="1496"/>
    </row>
    <row r="2385" spans="2:11" ht="15">
      <c r="B2385" s="690"/>
      <c r="C2385" s="1504"/>
      <c r="D2385" s="1504"/>
      <c r="E2385" s="1504"/>
      <c r="F2385" s="1504"/>
      <c r="G2385" s="1504"/>
      <c r="H2385" s="767" t="s">
        <v>2337</v>
      </c>
      <c r="I2385" s="767" t="s">
        <v>2338</v>
      </c>
      <c r="J2385" s="697" t="s">
        <v>2339</v>
      </c>
      <c r="K2385" s="1496"/>
    </row>
    <row r="2386" spans="2:11" ht="30">
      <c r="B2386" s="690"/>
      <c r="C2386" s="1504"/>
      <c r="D2386" s="1504"/>
      <c r="E2386" s="1504"/>
      <c r="F2386" s="1504"/>
      <c r="G2386" s="1504"/>
      <c r="H2386" s="767" t="s">
        <v>2340</v>
      </c>
      <c r="I2386" s="767" t="s">
        <v>2341</v>
      </c>
      <c r="J2386" s="697" t="s">
        <v>2342</v>
      </c>
      <c r="K2386" s="1496"/>
    </row>
    <row r="2387" spans="2:11" ht="30">
      <c r="B2387" s="690"/>
      <c r="C2387" s="1504"/>
      <c r="D2387" s="1504"/>
      <c r="E2387" s="1504"/>
      <c r="F2387" s="1504"/>
      <c r="G2387" s="1504"/>
      <c r="H2387" s="767" t="s">
        <v>2343</v>
      </c>
      <c r="I2387" s="767" t="s">
        <v>2344</v>
      </c>
      <c r="J2387" s="697" t="s">
        <v>2345</v>
      </c>
      <c r="K2387" s="1496"/>
    </row>
    <row r="2388" spans="2:11" ht="30">
      <c r="B2388" s="690"/>
      <c r="C2388" s="1504"/>
      <c r="D2388" s="1504"/>
      <c r="E2388" s="1504"/>
      <c r="F2388" s="1504"/>
      <c r="G2388" s="1504"/>
      <c r="H2388" s="767" t="s">
        <v>3469</v>
      </c>
      <c r="I2388" s="767" t="s">
        <v>2346</v>
      </c>
      <c r="J2388" s="697" t="s">
        <v>1764</v>
      </c>
      <c r="K2388" s="1496"/>
    </row>
    <row r="2389" spans="2:11" ht="30">
      <c r="B2389" s="690"/>
      <c r="C2389" s="1504"/>
      <c r="D2389" s="1504"/>
      <c r="E2389" s="1504"/>
      <c r="F2389" s="1504"/>
      <c r="G2389" s="1504"/>
      <c r="H2389" s="767" t="s">
        <v>3469</v>
      </c>
      <c r="I2389" s="767" t="s">
        <v>2347</v>
      </c>
      <c r="J2389" s="697" t="s">
        <v>1764</v>
      </c>
      <c r="K2389" s="1496"/>
    </row>
    <row r="2390" spans="2:11" ht="30">
      <c r="B2390" s="690"/>
      <c r="C2390" s="1504"/>
      <c r="D2390" s="1504"/>
      <c r="E2390" s="1504"/>
      <c r="F2390" s="1504"/>
      <c r="G2390" s="1504"/>
      <c r="H2390" s="767" t="s">
        <v>3469</v>
      </c>
      <c r="I2390" s="767" t="s">
        <v>2348</v>
      </c>
      <c r="J2390" s="697" t="s">
        <v>2349</v>
      </c>
      <c r="K2390" s="1496"/>
    </row>
    <row r="2391" spans="2:11" ht="30">
      <c r="B2391" s="690"/>
      <c r="C2391" s="1504"/>
      <c r="D2391" s="1504"/>
      <c r="E2391" s="1504"/>
      <c r="F2391" s="1504"/>
      <c r="G2391" s="1504"/>
      <c r="H2391" s="767" t="s">
        <v>2350</v>
      </c>
      <c r="I2391" s="767" t="s">
        <v>2351</v>
      </c>
      <c r="J2391" s="697" t="s">
        <v>2352</v>
      </c>
      <c r="K2391" s="1496"/>
    </row>
    <row r="2392" spans="2:11" ht="30">
      <c r="B2392" s="690"/>
      <c r="C2392" s="1504"/>
      <c r="D2392" s="1504"/>
      <c r="E2392" s="1504"/>
      <c r="F2392" s="1504"/>
      <c r="G2392" s="1504"/>
      <c r="H2392" s="767" t="s">
        <v>2353</v>
      </c>
      <c r="I2392" s="767" t="s">
        <v>2354</v>
      </c>
      <c r="J2392" s="697" t="s">
        <v>2355</v>
      </c>
      <c r="K2392" s="1496"/>
    </row>
    <row r="2393" spans="2:11" ht="30">
      <c r="B2393" s="690"/>
      <c r="C2393" s="1504"/>
      <c r="D2393" s="1504"/>
      <c r="E2393" s="1504"/>
      <c r="F2393" s="1504"/>
      <c r="G2393" s="1504"/>
      <c r="H2393" s="767" t="s">
        <v>2356</v>
      </c>
      <c r="I2393" s="767" t="s">
        <v>2357</v>
      </c>
      <c r="J2393" s="697" t="s">
        <v>1764</v>
      </c>
      <c r="K2393" s="1496"/>
    </row>
    <row r="2394" spans="2:11" ht="15">
      <c r="B2394" s="690"/>
      <c r="C2394" s="1504"/>
      <c r="D2394" s="1504"/>
      <c r="E2394" s="1504"/>
      <c r="F2394" s="1504"/>
      <c r="G2394" s="1504"/>
      <c r="H2394" s="767" t="s">
        <v>2358</v>
      </c>
      <c r="I2394" s="767" t="s">
        <v>2359</v>
      </c>
      <c r="J2394" s="697" t="s">
        <v>2360</v>
      </c>
      <c r="K2394" s="1496"/>
    </row>
    <row r="2395" spans="2:11" ht="30">
      <c r="B2395" s="690"/>
      <c r="C2395" s="1504"/>
      <c r="D2395" s="1504"/>
      <c r="E2395" s="1504"/>
      <c r="F2395" s="1504"/>
      <c r="G2395" s="1504"/>
      <c r="H2395" s="767" t="s">
        <v>1929</v>
      </c>
      <c r="I2395" s="767" t="s">
        <v>2361</v>
      </c>
      <c r="J2395" s="697" t="s">
        <v>1764</v>
      </c>
      <c r="K2395" s="1496"/>
    </row>
    <row r="2396" spans="2:11" ht="30">
      <c r="B2396" s="690"/>
      <c r="C2396" s="1504"/>
      <c r="D2396" s="1504"/>
      <c r="E2396" s="1504"/>
      <c r="F2396" s="1504"/>
      <c r="G2396" s="1504"/>
      <c r="H2396" s="767" t="s">
        <v>1929</v>
      </c>
      <c r="I2396" s="767" t="s">
        <v>2362</v>
      </c>
      <c r="J2396" s="697" t="s">
        <v>1764</v>
      </c>
      <c r="K2396" s="1496"/>
    </row>
    <row r="2397" spans="2:11" ht="30">
      <c r="B2397" s="690"/>
      <c r="C2397" s="1504"/>
      <c r="D2397" s="1504"/>
      <c r="E2397" s="1504"/>
      <c r="F2397" s="1504"/>
      <c r="G2397" s="1504"/>
      <c r="H2397" s="767" t="s">
        <v>2363</v>
      </c>
      <c r="I2397" s="767" t="s">
        <v>2364</v>
      </c>
      <c r="J2397" s="697" t="s">
        <v>2365</v>
      </c>
      <c r="K2397" s="1496"/>
    </row>
    <row r="2398" spans="2:11" ht="30">
      <c r="B2398" s="690"/>
      <c r="C2398" s="1504"/>
      <c r="D2398" s="1504"/>
      <c r="E2398" s="1504"/>
      <c r="F2398" s="1504"/>
      <c r="G2398" s="1504"/>
      <c r="H2398" s="767" t="s">
        <v>2366</v>
      </c>
      <c r="I2398" s="767" t="s">
        <v>2367</v>
      </c>
      <c r="J2398" s="697" t="s">
        <v>2368</v>
      </c>
      <c r="K2398" s="1496"/>
    </row>
    <row r="2399" spans="2:11" ht="30">
      <c r="B2399" s="690"/>
      <c r="C2399" s="1504"/>
      <c r="D2399" s="1504"/>
      <c r="E2399" s="1504"/>
      <c r="F2399" s="1504"/>
      <c r="G2399" s="1504"/>
      <c r="H2399" s="767" t="s">
        <v>2369</v>
      </c>
      <c r="I2399" s="767" t="s">
        <v>2370</v>
      </c>
      <c r="J2399" s="697" t="s">
        <v>1764</v>
      </c>
      <c r="K2399" s="1496"/>
    </row>
    <row r="2400" spans="2:11" ht="30">
      <c r="B2400" s="690"/>
      <c r="C2400" s="1504"/>
      <c r="D2400" s="1504"/>
      <c r="E2400" s="1504"/>
      <c r="F2400" s="1504"/>
      <c r="G2400" s="1504"/>
      <c r="H2400" s="767" t="s">
        <v>1602</v>
      </c>
      <c r="I2400" s="767" t="s">
        <v>2371</v>
      </c>
      <c r="J2400" s="697" t="s">
        <v>2372</v>
      </c>
      <c r="K2400" s="1496"/>
    </row>
    <row r="2401" spans="2:11" ht="30">
      <c r="B2401" s="690"/>
      <c r="C2401" s="1504"/>
      <c r="D2401" s="1504"/>
      <c r="E2401" s="1504"/>
      <c r="F2401" s="1504"/>
      <c r="G2401" s="1504"/>
      <c r="H2401" s="767" t="s">
        <v>2373</v>
      </c>
      <c r="I2401" s="767" t="s">
        <v>2374</v>
      </c>
      <c r="J2401" s="697" t="s">
        <v>2064</v>
      </c>
      <c r="K2401" s="1496"/>
    </row>
    <row r="2402" spans="2:11" ht="15">
      <c r="B2402" s="690"/>
      <c r="C2402" s="1504"/>
      <c r="D2402" s="1504"/>
      <c r="E2402" s="1504"/>
      <c r="F2402" s="1504"/>
      <c r="G2402" s="1504"/>
      <c r="H2402" s="767" t="s">
        <v>2375</v>
      </c>
      <c r="I2402" s="767" t="s">
        <v>2376</v>
      </c>
      <c r="J2402" s="697" t="s">
        <v>2377</v>
      </c>
      <c r="K2402" s="1496"/>
    </row>
    <row r="2403" spans="2:11" ht="15">
      <c r="B2403" s="690"/>
      <c r="C2403" s="1504"/>
      <c r="D2403" s="1504"/>
      <c r="E2403" s="1504"/>
      <c r="F2403" s="1504"/>
      <c r="G2403" s="1504"/>
      <c r="H2403" s="767" t="s">
        <v>2375</v>
      </c>
      <c r="I2403" s="767" t="s">
        <v>2378</v>
      </c>
      <c r="J2403" s="697" t="s">
        <v>2377</v>
      </c>
      <c r="K2403" s="1496"/>
    </row>
    <row r="2404" spans="2:11" ht="30">
      <c r="B2404" s="690"/>
      <c r="C2404" s="1504"/>
      <c r="D2404" s="1504"/>
      <c r="E2404" s="1504"/>
      <c r="F2404" s="1504"/>
      <c r="G2404" s="1504"/>
      <c r="H2404" s="767" t="s">
        <v>2379</v>
      </c>
      <c r="I2404" s="767" t="s">
        <v>2380</v>
      </c>
      <c r="J2404" s="697" t="s">
        <v>2120</v>
      </c>
      <c r="K2404" s="1496"/>
    </row>
    <row r="2405" spans="2:11" ht="30">
      <c r="B2405" s="690"/>
      <c r="C2405" s="1504"/>
      <c r="D2405" s="1504"/>
      <c r="E2405" s="1504"/>
      <c r="F2405" s="1504"/>
      <c r="G2405" s="1504"/>
      <c r="H2405" s="767" t="s">
        <v>2381</v>
      </c>
      <c r="I2405" s="767" t="s">
        <v>2382</v>
      </c>
      <c r="J2405" s="697" t="s">
        <v>2383</v>
      </c>
      <c r="K2405" s="1496"/>
    </row>
    <row r="2406" spans="2:11" ht="15">
      <c r="B2406" s="690"/>
      <c r="C2406" s="1504"/>
      <c r="D2406" s="1504"/>
      <c r="E2406" s="1504"/>
      <c r="F2406" s="1504"/>
      <c r="G2406" s="1504"/>
      <c r="H2406" s="767" t="s">
        <v>2384</v>
      </c>
      <c r="I2406" s="767" t="s">
        <v>2385</v>
      </c>
      <c r="J2406" s="697" t="s">
        <v>2386</v>
      </c>
      <c r="K2406" s="1496"/>
    </row>
    <row r="2407" spans="2:11" ht="30">
      <c r="B2407" s="690"/>
      <c r="C2407" s="1504"/>
      <c r="D2407" s="1504"/>
      <c r="E2407" s="1504"/>
      <c r="F2407" s="1504"/>
      <c r="G2407" s="1504"/>
      <c r="H2407" s="767" t="s">
        <v>2387</v>
      </c>
      <c r="I2407" s="767" t="s">
        <v>2388</v>
      </c>
      <c r="J2407" s="697" t="s">
        <v>2389</v>
      </c>
      <c r="K2407" s="1496"/>
    </row>
    <row r="2408" spans="2:11" ht="30">
      <c r="B2408" s="690"/>
      <c r="C2408" s="1504"/>
      <c r="D2408" s="1504"/>
      <c r="E2408" s="1504"/>
      <c r="F2408" s="1504"/>
      <c r="G2408" s="1504"/>
      <c r="H2408" s="767" t="s">
        <v>2390</v>
      </c>
      <c r="I2408" s="767" t="s">
        <v>2391</v>
      </c>
      <c r="J2408" s="697" t="s">
        <v>1764</v>
      </c>
      <c r="K2408" s="1496"/>
    </row>
    <row r="2409" spans="2:11" ht="30">
      <c r="B2409" s="690"/>
      <c r="C2409" s="1504"/>
      <c r="D2409" s="1504"/>
      <c r="E2409" s="1504"/>
      <c r="F2409" s="1504"/>
      <c r="G2409" s="1504"/>
      <c r="H2409" s="767" t="s">
        <v>2318</v>
      </c>
      <c r="I2409" s="767" t="s">
        <v>2392</v>
      </c>
      <c r="J2409" s="697" t="s">
        <v>1791</v>
      </c>
      <c r="K2409" s="1496"/>
    </row>
    <row r="2410" spans="2:11" ht="15">
      <c r="B2410" s="690"/>
      <c r="C2410" s="1504"/>
      <c r="D2410" s="1504"/>
      <c r="E2410" s="1504"/>
      <c r="F2410" s="1504"/>
      <c r="G2410" s="1504"/>
      <c r="H2410" s="767" t="s">
        <v>2393</v>
      </c>
      <c r="I2410" s="767" t="s">
        <v>2394</v>
      </c>
      <c r="J2410" s="697"/>
      <c r="K2410" s="1496"/>
    </row>
    <row r="2411" spans="2:11" ht="15">
      <c r="B2411" s="690"/>
      <c r="C2411" s="1504"/>
      <c r="D2411" s="1504"/>
      <c r="E2411" s="1504"/>
      <c r="F2411" s="1504"/>
      <c r="G2411" s="1504"/>
      <c r="H2411" s="767" t="s">
        <v>2395</v>
      </c>
      <c r="I2411" s="767" t="s">
        <v>2396</v>
      </c>
      <c r="J2411" s="697"/>
      <c r="K2411" s="1496"/>
    </row>
    <row r="2412" spans="2:11" ht="30">
      <c r="B2412" s="690"/>
      <c r="C2412" s="1504"/>
      <c r="D2412" s="1504"/>
      <c r="E2412" s="1504"/>
      <c r="F2412" s="1504"/>
      <c r="G2412" s="1504"/>
      <c r="H2412" s="767" t="s">
        <v>2397</v>
      </c>
      <c r="I2412" s="767" t="s">
        <v>2398</v>
      </c>
      <c r="J2412" s="697" t="s">
        <v>2377</v>
      </c>
      <c r="K2412" s="1496"/>
    </row>
    <row r="2413" spans="2:11" ht="30">
      <c r="B2413" s="690"/>
      <c r="C2413" s="1504"/>
      <c r="D2413" s="1504"/>
      <c r="E2413" s="1504"/>
      <c r="F2413" s="1504"/>
      <c r="G2413" s="1504"/>
      <c r="H2413" s="767" t="s">
        <v>2399</v>
      </c>
      <c r="I2413" s="767" t="s">
        <v>2400</v>
      </c>
      <c r="J2413" s="697" t="s">
        <v>2401</v>
      </c>
      <c r="K2413" s="1496"/>
    </row>
    <row r="2414" spans="2:11" ht="30">
      <c r="B2414" s="690"/>
      <c r="C2414" s="1504"/>
      <c r="D2414" s="1504"/>
      <c r="E2414" s="1504"/>
      <c r="F2414" s="1504"/>
      <c r="G2414" s="1504"/>
      <c r="H2414" s="767" t="s">
        <v>2402</v>
      </c>
      <c r="I2414" s="767" t="s">
        <v>2403</v>
      </c>
      <c r="J2414" s="697" t="s">
        <v>2352</v>
      </c>
      <c r="K2414" s="1496"/>
    </row>
    <row r="2415" spans="2:11" ht="30">
      <c r="B2415" s="690"/>
      <c r="C2415" s="1504"/>
      <c r="D2415" s="1504"/>
      <c r="E2415" s="1504"/>
      <c r="F2415" s="1504"/>
      <c r="G2415" s="1504"/>
      <c r="H2415" s="767" t="s">
        <v>2402</v>
      </c>
      <c r="I2415" s="767" t="s">
        <v>2404</v>
      </c>
      <c r="J2415" s="697" t="s">
        <v>2352</v>
      </c>
      <c r="K2415" s="1496"/>
    </row>
    <row r="2416" spans="2:11" ht="30">
      <c r="B2416" s="690"/>
      <c r="C2416" s="1504"/>
      <c r="D2416" s="1504"/>
      <c r="E2416" s="1504"/>
      <c r="F2416" s="1504"/>
      <c r="G2416" s="1504"/>
      <c r="H2416" s="767" t="s">
        <v>2402</v>
      </c>
      <c r="I2416" s="767" t="s">
        <v>2405</v>
      </c>
      <c r="J2416" s="697" t="s">
        <v>2352</v>
      </c>
      <c r="K2416" s="1496"/>
    </row>
    <row r="2417" spans="2:11" ht="15">
      <c r="B2417" s="690"/>
      <c r="C2417" s="1504"/>
      <c r="D2417" s="1504"/>
      <c r="E2417" s="1504"/>
      <c r="F2417" s="1504"/>
      <c r="G2417" s="1504"/>
      <c r="H2417" s="767" t="s">
        <v>3469</v>
      </c>
      <c r="I2417" s="767" t="s">
        <v>2406</v>
      </c>
      <c r="J2417" s="697"/>
      <c r="K2417" s="1496"/>
    </row>
    <row r="2418" spans="2:11" ht="30">
      <c r="B2418" s="690"/>
      <c r="C2418" s="1504"/>
      <c r="D2418" s="1504"/>
      <c r="E2418" s="1504"/>
      <c r="F2418" s="1504"/>
      <c r="G2418" s="1504"/>
      <c r="H2418" s="767" t="s">
        <v>2407</v>
      </c>
      <c r="I2418" s="767" t="s">
        <v>2408</v>
      </c>
      <c r="J2418" s="697" t="s">
        <v>1739</v>
      </c>
      <c r="K2418" s="1496"/>
    </row>
    <row r="2419" spans="2:11" ht="30">
      <c r="B2419" s="690"/>
      <c r="C2419" s="1504"/>
      <c r="D2419" s="1504"/>
      <c r="E2419" s="1504"/>
      <c r="F2419" s="1504"/>
      <c r="G2419" s="1504"/>
      <c r="H2419" s="767" t="s">
        <v>2410</v>
      </c>
      <c r="I2419" s="767" t="s">
        <v>2411</v>
      </c>
      <c r="J2419" s="697" t="s">
        <v>2412</v>
      </c>
      <c r="K2419" s="1496"/>
    </row>
    <row r="2420" spans="2:11" ht="15">
      <c r="B2420" s="690"/>
      <c r="C2420" s="1504"/>
      <c r="D2420" s="1504"/>
      <c r="E2420" s="1504"/>
      <c r="F2420" s="1504"/>
      <c r="G2420" s="1504"/>
      <c r="H2420" s="767" t="s">
        <v>3601</v>
      </c>
      <c r="I2420" s="767" t="s">
        <v>3602</v>
      </c>
      <c r="J2420" s="697">
        <v>2018</v>
      </c>
      <c r="K2420" s="1496"/>
    </row>
    <row r="2421" spans="2:11" ht="15">
      <c r="B2421" s="690"/>
      <c r="C2421" s="1528"/>
      <c r="D2421" s="1528"/>
      <c r="E2421" s="1528"/>
      <c r="F2421" s="1528"/>
      <c r="G2421" s="1528"/>
      <c r="H2421" s="701" t="s">
        <v>4951</v>
      </c>
      <c r="I2421" s="801" t="s">
        <v>4952</v>
      </c>
      <c r="J2421" s="717">
        <v>2023</v>
      </c>
      <c r="K2421" s="1496"/>
    </row>
    <row r="2422" spans="2:11" ht="27.6">
      <c r="B2422" s="690"/>
      <c r="C2422" s="1528"/>
      <c r="D2422" s="1528"/>
      <c r="E2422" s="1528"/>
      <c r="F2422" s="1528"/>
      <c r="G2422" s="1528"/>
      <c r="H2422" s="703" t="s">
        <v>4953</v>
      </c>
      <c r="I2422" s="771" t="s">
        <v>4954</v>
      </c>
      <c r="J2422" s="705">
        <v>2024</v>
      </c>
      <c r="K2422" s="1496"/>
    </row>
    <row r="2423" spans="2:11" ht="28.2" thickBot="1">
      <c r="B2423" s="690"/>
      <c r="C2423" s="1505"/>
      <c r="D2423" s="1505"/>
      <c r="E2423" s="1505"/>
      <c r="F2423" s="1505"/>
      <c r="G2423" s="1505"/>
      <c r="H2423" s="706" t="s">
        <v>4947</v>
      </c>
      <c r="I2423" s="707" t="s">
        <v>4948</v>
      </c>
      <c r="J2423" s="708">
        <v>2024</v>
      </c>
      <c r="K2423" s="1503"/>
    </row>
    <row r="2424" spans="2:11" ht="30" customHeight="1">
      <c r="B2424" s="690">
        <v>8</v>
      </c>
      <c r="C2424" s="1472" t="s">
        <v>3603</v>
      </c>
      <c r="D2424" s="1472" t="s">
        <v>3604</v>
      </c>
      <c r="E2424" s="1472">
        <v>15</v>
      </c>
      <c r="F2424" s="1472">
        <v>4.46</v>
      </c>
      <c r="G2424" s="1517">
        <v>2.5</v>
      </c>
      <c r="H2424" s="789" t="s">
        <v>2413</v>
      </c>
      <c r="I2424" s="789" t="s">
        <v>2414</v>
      </c>
      <c r="J2424" s="790" t="s">
        <v>2086</v>
      </c>
      <c r="K2424" s="1472" t="s">
        <v>3605</v>
      </c>
    </row>
    <row r="2425" spans="2:11" ht="30">
      <c r="B2425" s="690"/>
      <c r="C2425" s="1496"/>
      <c r="D2425" s="1496"/>
      <c r="E2425" s="1496"/>
      <c r="F2425" s="1496"/>
      <c r="G2425" s="1518"/>
      <c r="H2425" s="767" t="s">
        <v>2415</v>
      </c>
      <c r="I2425" s="767" t="s">
        <v>2416</v>
      </c>
      <c r="J2425" s="697" t="s">
        <v>2417</v>
      </c>
      <c r="K2425" s="1496"/>
    </row>
    <row r="2426" spans="2:11" ht="30">
      <c r="B2426" s="690"/>
      <c r="C2426" s="1496"/>
      <c r="D2426" s="1496"/>
      <c r="E2426" s="1496"/>
      <c r="F2426" s="1496"/>
      <c r="G2426" s="1518"/>
      <c r="H2426" s="767" t="s">
        <v>2418</v>
      </c>
      <c r="I2426" s="767" t="s">
        <v>2419</v>
      </c>
      <c r="J2426" s="697" t="s">
        <v>1767</v>
      </c>
      <c r="K2426" s="1496"/>
    </row>
    <row r="2427" spans="2:11" ht="30">
      <c r="B2427" s="690"/>
      <c r="C2427" s="1496"/>
      <c r="D2427" s="1496"/>
      <c r="E2427" s="1496"/>
      <c r="F2427" s="1496"/>
      <c r="G2427" s="1518"/>
      <c r="H2427" s="767" t="s">
        <v>2420</v>
      </c>
      <c r="I2427" s="767" t="s">
        <v>2421</v>
      </c>
      <c r="J2427" s="697" t="s">
        <v>2422</v>
      </c>
      <c r="K2427" s="1496"/>
    </row>
    <row r="2428" spans="2:11" ht="30">
      <c r="B2428" s="690"/>
      <c r="C2428" s="1496"/>
      <c r="D2428" s="1496"/>
      <c r="E2428" s="1496"/>
      <c r="F2428" s="1496"/>
      <c r="G2428" s="1518"/>
      <c r="H2428" s="767" t="s">
        <v>2423</v>
      </c>
      <c r="I2428" s="767" t="s">
        <v>2424</v>
      </c>
      <c r="J2428" s="697" t="s">
        <v>2425</v>
      </c>
      <c r="K2428" s="1496"/>
    </row>
    <row r="2429" spans="2:11" ht="30">
      <c r="B2429" s="690"/>
      <c r="C2429" s="1496"/>
      <c r="D2429" s="1496"/>
      <c r="E2429" s="1496"/>
      <c r="F2429" s="1496"/>
      <c r="G2429" s="1518"/>
      <c r="H2429" s="767" t="s">
        <v>2426</v>
      </c>
      <c r="I2429" s="767" t="s">
        <v>2427</v>
      </c>
      <c r="J2429" s="697" t="s">
        <v>1937</v>
      </c>
      <c r="K2429" s="1496"/>
    </row>
    <row r="2430" spans="2:11" ht="30">
      <c r="B2430" s="690"/>
      <c r="C2430" s="1496"/>
      <c r="D2430" s="1496"/>
      <c r="E2430" s="1496"/>
      <c r="F2430" s="1496"/>
      <c r="G2430" s="1518"/>
      <c r="H2430" s="767" t="s">
        <v>2428</v>
      </c>
      <c r="I2430" s="767" t="s">
        <v>2429</v>
      </c>
      <c r="J2430" s="697" t="s">
        <v>1787</v>
      </c>
      <c r="K2430" s="1496"/>
    </row>
    <row r="2431" spans="2:11" ht="15">
      <c r="B2431" s="690"/>
      <c r="C2431" s="1496"/>
      <c r="D2431" s="1496"/>
      <c r="E2431" s="1496"/>
      <c r="F2431" s="1496"/>
      <c r="G2431" s="1518"/>
      <c r="H2431" s="767" t="s">
        <v>2430</v>
      </c>
      <c r="I2431" s="767" t="s">
        <v>2431</v>
      </c>
      <c r="J2431" s="697" t="s">
        <v>1808</v>
      </c>
      <c r="K2431" s="1496"/>
    </row>
    <row r="2432" spans="2:11" ht="30">
      <c r="B2432" s="690"/>
      <c r="C2432" s="1496"/>
      <c r="D2432" s="1496"/>
      <c r="E2432" s="1496"/>
      <c r="F2432" s="1496"/>
      <c r="G2432" s="1518"/>
      <c r="H2432" s="767" t="s">
        <v>2432</v>
      </c>
      <c r="I2432" s="767" t="s">
        <v>2433</v>
      </c>
      <c r="J2432" s="697" t="s">
        <v>1767</v>
      </c>
      <c r="K2432" s="1496"/>
    </row>
    <row r="2433" spans="2:11" ht="30">
      <c r="B2433" s="690"/>
      <c r="C2433" s="1496"/>
      <c r="D2433" s="1496"/>
      <c r="E2433" s="1496"/>
      <c r="F2433" s="1496"/>
      <c r="G2433" s="1518"/>
      <c r="H2433" s="767" t="s">
        <v>2434</v>
      </c>
      <c r="I2433" s="767" t="s">
        <v>2435</v>
      </c>
      <c r="J2433" s="697" t="s">
        <v>2436</v>
      </c>
      <c r="K2433" s="1496"/>
    </row>
    <row r="2434" spans="2:11" ht="30">
      <c r="B2434" s="690"/>
      <c r="C2434" s="1496"/>
      <c r="D2434" s="1496"/>
      <c r="E2434" s="1496"/>
      <c r="F2434" s="1496"/>
      <c r="G2434" s="1518"/>
      <c r="H2434" s="767" t="s">
        <v>2437</v>
      </c>
      <c r="I2434" s="767" t="s">
        <v>2438</v>
      </c>
      <c r="J2434" s="697" t="s">
        <v>2436</v>
      </c>
      <c r="K2434" s="1496"/>
    </row>
    <row r="2435" spans="2:11" ht="30">
      <c r="B2435" s="690"/>
      <c r="C2435" s="1496"/>
      <c r="D2435" s="1496"/>
      <c r="E2435" s="1496"/>
      <c r="F2435" s="1496"/>
      <c r="G2435" s="1518"/>
      <c r="H2435" s="767" t="s">
        <v>2439</v>
      </c>
      <c r="I2435" s="767" t="s">
        <v>2440</v>
      </c>
      <c r="J2435" s="697" t="s">
        <v>2436</v>
      </c>
      <c r="K2435" s="1496"/>
    </row>
    <row r="2436" spans="2:11" ht="30">
      <c r="B2436" s="690"/>
      <c r="C2436" s="1496"/>
      <c r="D2436" s="1496"/>
      <c r="E2436" s="1496"/>
      <c r="F2436" s="1496"/>
      <c r="G2436" s="1518"/>
      <c r="H2436" s="767" t="s">
        <v>2441</v>
      </c>
      <c r="I2436" s="767" t="s">
        <v>2442</v>
      </c>
      <c r="J2436" s="697" t="s">
        <v>1787</v>
      </c>
      <c r="K2436" s="1496"/>
    </row>
    <row r="2437" spans="2:11" ht="30">
      <c r="B2437" s="690"/>
      <c r="C2437" s="1496"/>
      <c r="D2437" s="1496"/>
      <c r="E2437" s="1496"/>
      <c r="F2437" s="1496"/>
      <c r="G2437" s="1518"/>
      <c r="H2437" s="767" t="s">
        <v>2443</v>
      </c>
      <c r="I2437" s="767" t="s">
        <v>2444</v>
      </c>
      <c r="J2437" s="697" t="s">
        <v>2422</v>
      </c>
      <c r="K2437" s="1496"/>
    </row>
    <row r="2438" spans="2:11" ht="30">
      <c r="B2438" s="690"/>
      <c r="C2438" s="1496"/>
      <c r="D2438" s="1496"/>
      <c r="E2438" s="1496"/>
      <c r="F2438" s="1496"/>
      <c r="G2438" s="1518"/>
      <c r="H2438" s="767" t="s">
        <v>2445</v>
      </c>
      <c r="I2438" s="767" t="s">
        <v>2446</v>
      </c>
      <c r="J2438" s="697" t="s">
        <v>2447</v>
      </c>
      <c r="K2438" s="1496"/>
    </row>
    <row r="2439" spans="2:11" ht="30">
      <c r="B2439" s="690"/>
      <c r="C2439" s="1496"/>
      <c r="D2439" s="1496"/>
      <c r="E2439" s="1496"/>
      <c r="F2439" s="1496"/>
      <c r="G2439" s="1518"/>
      <c r="H2439" s="767" t="s">
        <v>2445</v>
      </c>
      <c r="I2439" s="767" t="s">
        <v>2448</v>
      </c>
      <c r="J2439" s="697" t="s">
        <v>2447</v>
      </c>
      <c r="K2439" s="1496"/>
    </row>
    <row r="2440" spans="2:11" ht="30">
      <c r="B2440" s="690"/>
      <c r="C2440" s="1496"/>
      <c r="D2440" s="1496"/>
      <c r="E2440" s="1496"/>
      <c r="F2440" s="1496"/>
      <c r="G2440" s="1518"/>
      <c r="H2440" s="767" t="s">
        <v>2449</v>
      </c>
      <c r="I2440" s="767" t="s">
        <v>2450</v>
      </c>
      <c r="J2440" s="697" t="s">
        <v>2447</v>
      </c>
      <c r="K2440" s="1496"/>
    </row>
    <row r="2441" spans="2:11" ht="30">
      <c r="B2441" s="690"/>
      <c r="C2441" s="1496"/>
      <c r="D2441" s="1496"/>
      <c r="E2441" s="1496"/>
      <c r="F2441" s="1496"/>
      <c r="G2441" s="1518"/>
      <c r="H2441" s="767" t="s">
        <v>2451</v>
      </c>
      <c r="I2441" s="767" t="s">
        <v>2452</v>
      </c>
      <c r="J2441" s="697" t="s">
        <v>2453</v>
      </c>
      <c r="K2441" s="1496"/>
    </row>
    <row r="2442" spans="2:11" ht="30">
      <c r="B2442" s="690"/>
      <c r="C2442" s="1496"/>
      <c r="D2442" s="1496"/>
      <c r="E2442" s="1496"/>
      <c r="F2442" s="1496"/>
      <c r="G2442" s="1518"/>
      <c r="H2442" s="767" t="s">
        <v>2454</v>
      </c>
      <c r="I2442" s="767" t="s">
        <v>2455</v>
      </c>
      <c r="J2442" s="697" t="s">
        <v>1767</v>
      </c>
      <c r="K2442" s="1496"/>
    </row>
    <row r="2443" spans="2:11" ht="30">
      <c r="B2443" s="690"/>
      <c r="C2443" s="1496"/>
      <c r="D2443" s="1496"/>
      <c r="E2443" s="1496"/>
      <c r="F2443" s="1496"/>
      <c r="G2443" s="1518"/>
      <c r="H2443" s="767" t="s">
        <v>2456</v>
      </c>
      <c r="I2443" s="767" t="s">
        <v>2457</v>
      </c>
      <c r="J2443" s="697" t="s">
        <v>2422</v>
      </c>
      <c r="K2443" s="1496"/>
    </row>
    <row r="2444" spans="2:11" ht="30">
      <c r="B2444" s="690"/>
      <c r="C2444" s="1496"/>
      <c r="D2444" s="1496"/>
      <c r="E2444" s="1496"/>
      <c r="F2444" s="1496"/>
      <c r="G2444" s="1518"/>
      <c r="H2444" s="767" t="s">
        <v>2458</v>
      </c>
      <c r="I2444" s="767" t="s">
        <v>2459</v>
      </c>
      <c r="J2444" s="697" t="s">
        <v>2460</v>
      </c>
      <c r="K2444" s="1496"/>
    </row>
    <row r="2445" spans="2:11" ht="30">
      <c r="B2445" s="690"/>
      <c r="C2445" s="1496"/>
      <c r="D2445" s="1496"/>
      <c r="E2445" s="1496"/>
      <c r="F2445" s="1496"/>
      <c r="G2445" s="1518"/>
      <c r="H2445" s="767" t="s">
        <v>2461</v>
      </c>
      <c r="I2445" s="767" t="s">
        <v>2462</v>
      </c>
      <c r="J2445" s="697" t="s">
        <v>1767</v>
      </c>
      <c r="K2445" s="1496"/>
    </row>
    <row r="2446" spans="2:11" ht="30">
      <c r="B2446" s="690"/>
      <c r="C2446" s="1496"/>
      <c r="D2446" s="1496"/>
      <c r="E2446" s="1496"/>
      <c r="F2446" s="1496"/>
      <c r="G2446" s="1518"/>
      <c r="H2446" s="767" t="s">
        <v>2463</v>
      </c>
      <c r="I2446" s="767" t="s">
        <v>2464</v>
      </c>
      <c r="J2446" s="697" t="s">
        <v>2417</v>
      </c>
      <c r="K2446" s="1496"/>
    </row>
    <row r="2447" spans="2:11" ht="30">
      <c r="B2447" s="690"/>
      <c r="C2447" s="1496"/>
      <c r="D2447" s="1496"/>
      <c r="E2447" s="1496"/>
      <c r="F2447" s="1496"/>
      <c r="G2447" s="1518"/>
      <c r="H2447" s="767" t="s">
        <v>2402</v>
      </c>
      <c r="I2447" s="767" t="s">
        <v>2465</v>
      </c>
      <c r="J2447" s="697" t="s">
        <v>2352</v>
      </c>
      <c r="K2447" s="1496"/>
    </row>
    <row r="2448" spans="2:11" ht="30">
      <c r="B2448" s="690"/>
      <c r="C2448" s="1496"/>
      <c r="D2448" s="1496"/>
      <c r="E2448" s="1496"/>
      <c r="F2448" s="1496"/>
      <c r="G2448" s="1518"/>
      <c r="H2448" s="767" t="s">
        <v>2466</v>
      </c>
      <c r="I2448" s="767" t="s">
        <v>2467</v>
      </c>
      <c r="J2448" s="697" t="s">
        <v>1767</v>
      </c>
      <c r="K2448" s="1496"/>
    </row>
    <row r="2449" spans="2:11" ht="30">
      <c r="B2449" s="690"/>
      <c r="C2449" s="1496"/>
      <c r="D2449" s="1496"/>
      <c r="E2449" s="1496"/>
      <c r="F2449" s="1496"/>
      <c r="G2449" s="1518"/>
      <c r="H2449" s="767" t="s">
        <v>2468</v>
      </c>
      <c r="I2449" s="767" t="s">
        <v>2469</v>
      </c>
      <c r="J2449" s="697" t="s">
        <v>1787</v>
      </c>
      <c r="K2449" s="1496"/>
    </row>
    <row r="2450" spans="2:11" ht="15">
      <c r="B2450" s="690"/>
      <c r="C2450" s="1496"/>
      <c r="D2450" s="1496"/>
      <c r="E2450" s="1496"/>
      <c r="F2450" s="1496"/>
      <c r="G2450" s="1518"/>
      <c r="H2450" s="767" t="s">
        <v>2470</v>
      </c>
      <c r="I2450" s="767" t="s">
        <v>2471</v>
      </c>
      <c r="J2450" s="697" t="s">
        <v>2269</v>
      </c>
      <c r="K2450" s="1496"/>
    </row>
    <row r="2451" spans="2:11" ht="15">
      <c r="B2451" s="690"/>
      <c r="C2451" s="1496"/>
      <c r="D2451" s="1496"/>
      <c r="E2451" s="1496"/>
      <c r="F2451" s="1496"/>
      <c r="G2451" s="1518"/>
      <c r="H2451" s="767" t="s">
        <v>2472</v>
      </c>
      <c r="I2451" s="767" t="s">
        <v>2473</v>
      </c>
      <c r="J2451" s="697" t="s">
        <v>2269</v>
      </c>
      <c r="K2451" s="1496"/>
    </row>
    <row r="2452" spans="2:11" ht="15">
      <c r="B2452" s="690"/>
      <c r="C2452" s="1496"/>
      <c r="D2452" s="1496"/>
      <c r="E2452" s="1496"/>
      <c r="F2452" s="1496"/>
      <c r="G2452" s="1518"/>
      <c r="H2452" s="767" t="s">
        <v>2474</v>
      </c>
      <c r="I2452" s="767" t="s">
        <v>2475</v>
      </c>
      <c r="J2452" s="697" t="s">
        <v>2476</v>
      </c>
      <c r="K2452" s="1496"/>
    </row>
    <row r="2453" spans="2:11" ht="15">
      <c r="B2453" s="690"/>
      <c r="C2453" s="1496"/>
      <c r="D2453" s="1496"/>
      <c r="E2453" s="1496"/>
      <c r="F2453" s="1496"/>
      <c r="G2453" s="1518"/>
      <c r="H2453" s="767" t="s">
        <v>2477</v>
      </c>
      <c r="I2453" s="767" t="s">
        <v>2478</v>
      </c>
      <c r="J2453" s="697" t="s">
        <v>2269</v>
      </c>
      <c r="K2453" s="1496"/>
    </row>
    <row r="2454" spans="2:11" ht="15">
      <c r="B2454" s="690"/>
      <c r="C2454" s="1496"/>
      <c r="D2454" s="1496"/>
      <c r="E2454" s="1496"/>
      <c r="F2454" s="1496"/>
      <c r="G2454" s="1518"/>
      <c r="H2454" s="767" t="s">
        <v>2479</v>
      </c>
      <c r="I2454" s="767" t="s">
        <v>2480</v>
      </c>
      <c r="J2454" s="697" t="s">
        <v>2481</v>
      </c>
      <c r="K2454" s="1496"/>
    </row>
    <row r="2455" spans="2:11" ht="30">
      <c r="B2455" s="690"/>
      <c r="C2455" s="1496"/>
      <c r="D2455" s="1496"/>
      <c r="E2455" s="1496"/>
      <c r="F2455" s="1496"/>
      <c r="G2455" s="1518"/>
      <c r="H2455" s="767" t="s">
        <v>3469</v>
      </c>
      <c r="I2455" s="767" t="s">
        <v>2482</v>
      </c>
      <c r="J2455" s="697" t="s">
        <v>2275</v>
      </c>
      <c r="K2455" s="1496"/>
    </row>
    <row r="2456" spans="2:11" ht="30">
      <c r="B2456" s="690"/>
      <c r="C2456" s="1496"/>
      <c r="D2456" s="1496"/>
      <c r="E2456" s="1496"/>
      <c r="F2456" s="1496"/>
      <c r="G2456" s="1518"/>
      <c r="H2456" s="767" t="s">
        <v>3469</v>
      </c>
      <c r="I2456" s="767" t="s">
        <v>2483</v>
      </c>
      <c r="J2456" s="697" t="s">
        <v>2089</v>
      </c>
      <c r="K2456" s="1496"/>
    </row>
    <row r="2457" spans="2:11" ht="30">
      <c r="B2457" s="690"/>
      <c r="C2457" s="1496"/>
      <c r="D2457" s="1496"/>
      <c r="E2457" s="1496"/>
      <c r="F2457" s="1496"/>
      <c r="G2457" s="1518"/>
      <c r="H2457" s="767" t="s">
        <v>2484</v>
      </c>
      <c r="I2457" s="767" t="s">
        <v>2485</v>
      </c>
      <c r="J2457" s="697" t="s">
        <v>2486</v>
      </c>
      <c r="K2457" s="1496"/>
    </row>
    <row r="2458" spans="2:11" ht="15">
      <c r="B2458" s="690"/>
      <c r="C2458" s="1496"/>
      <c r="D2458" s="1496"/>
      <c r="E2458" s="1496"/>
      <c r="F2458" s="1496"/>
      <c r="G2458" s="1518"/>
      <c r="H2458" s="767" t="s">
        <v>2487</v>
      </c>
      <c r="I2458" s="767" t="s">
        <v>2488</v>
      </c>
      <c r="J2458" s="697" t="s">
        <v>2489</v>
      </c>
      <c r="K2458" s="1496"/>
    </row>
    <row r="2459" spans="2:11" ht="30">
      <c r="B2459" s="690"/>
      <c r="C2459" s="1496"/>
      <c r="D2459" s="1496"/>
      <c r="E2459" s="1496"/>
      <c r="F2459" s="1496"/>
      <c r="G2459" s="1518"/>
      <c r="H2459" s="767" t="s">
        <v>2490</v>
      </c>
      <c r="I2459" s="767" t="s">
        <v>2491</v>
      </c>
      <c r="J2459" s="697" t="s">
        <v>2345</v>
      </c>
      <c r="K2459" s="1496"/>
    </row>
    <row r="2460" spans="2:11" ht="30">
      <c r="B2460" s="690"/>
      <c r="C2460" s="1496"/>
      <c r="D2460" s="1496"/>
      <c r="E2460" s="1496"/>
      <c r="F2460" s="1496"/>
      <c r="G2460" s="1518"/>
      <c r="H2460" s="767" t="s">
        <v>3469</v>
      </c>
      <c r="I2460" s="767" t="s">
        <v>2492</v>
      </c>
      <c r="J2460" s="697" t="s">
        <v>1764</v>
      </c>
      <c r="K2460" s="1496"/>
    </row>
    <row r="2461" spans="2:11" ht="30">
      <c r="B2461" s="690"/>
      <c r="C2461" s="1496"/>
      <c r="D2461" s="1496"/>
      <c r="E2461" s="1496"/>
      <c r="F2461" s="1496"/>
      <c r="G2461" s="1518"/>
      <c r="H2461" s="767" t="s">
        <v>2493</v>
      </c>
      <c r="I2461" s="767" t="s">
        <v>2494</v>
      </c>
      <c r="J2461" s="697" t="s">
        <v>2495</v>
      </c>
      <c r="K2461" s="1496"/>
    </row>
    <row r="2462" spans="2:11" ht="30">
      <c r="B2462" s="690"/>
      <c r="C2462" s="1496"/>
      <c r="D2462" s="1496"/>
      <c r="E2462" s="1496"/>
      <c r="F2462" s="1496"/>
      <c r="G2462" s="1518"/>
      <c r="H2462" s="767" t="s">
        <v>2118</v>
      </c>
      <c r="I2462" s="767" t="s">
        <v>2496</v>
      </c>
      <c r="J2462" s="697" t="s">
        <v>2120</v>
      </c>
      <c r="K2462" s="1496"/>
    </row>
    <row r="2463" spans="2:11" ht="30">
      <c r="B2463" s="690"/>
      <c r="C2463" s="1496"/>
      <c r="D2463" s="1496"/>
      <c r="E2463" s="1496"/>
      <c r="F2463" s="1496"/>
      <c r="G2463" s="1518"/>
      <c r="H2463" s="767" t="s">
        <v>2497</v>
      </c>
      <c r="I2463" s="767" t="s">
        <v>2498</v>
      </c>
      <c r="J2463" s="697" t="s">
        <v>1767</v>
      </c>
      <c r="K2463" s="1496"/>
    </row>
    <row r="2464" spans="2:11" ht="30">
      <c r="B2464" s="690"/>
      <c r="C2464" s="1496"/>
      <c r="D2464" s="1496"/>
      <c r="E2464" s="1496"/>
      <c r="F2464" s="1496"/>
      <c r="G2464" s="1518"/>
      <c r="H2464" s="767" t="s">
        <v>2499</v>
      </c>
      <c r="I2464" s="767" t="s">
        <v>2500</v>
      </c>
      <c r="J2464" s="697" t="s">
        <v>1767</v>
      </c>
      <c r="K2464" s="1496"/>
    </row>
    <row r="2465" spans="2:11" ht="30">
      <c r="B2465" s="690"/>
      <c r="C2465" s="1496"/>
      <c r="D2465" s="1496"/>
      <c r="E2465" s="1496"/>
      <c r="F2465" s="1496"/>
      <c r="G2465" s="1518"/>
      <c r="H2465" s="767" t="s">
        <v>2501</v>
      </c>
      <c r="I2465" s="767" t="s">
        <v>2502</v>
      </c>
      <c r="J2465" s="697" t="s">
        <v>2447</v>
      </c>
      <c r="K2465" s="1496"/>
    </row>
    <row r="2466" spans="2:11" ht="30">
      <c r="B2466" s="690"/>
      <c r="C2466" s="1496"/>
      <c r="D2466" s="1496"/>
      <c r="E2466" s="1496"/>
      <c r="F2466" s="1496"/>
      <c r="G2466" s="1518"/>
      <c r="H2466" s="767" t="s">
        <v>2503</v>
      </c>
      <c r="I2466" s="767" t="s">
        <v>2504</v>
      </c>
      <c r="J2466" s="697" t="s">
        <v>2160</v>
      </c>
      <c r="K2466" s="1496"/>
    </row>
    <row r="2467" spans="2:11" ht="15">
      <c r="B2467" s="690"/>
      <c r="C2467" s="1496"/>
      <c r="D2467" s="1496"/>
      <c r="E2467" s="1496"/>
      <c r="F2467" s="1496"/>
      <c r="G2467" s="1518"/>
      <c r="H2467" s="767" t="s">
        <v>2192</v>
      </c>
      <c r="I2467" s="767" t="s">
        <v>2505</v>
      </c>
      <c r="J2467" s="697"/>
      <c r="K2467" s="1496"/>
    </row>
    <row r="2468" spans="2:11" ht="15">
      <c r="B2468" s="690"/>
      <c r="C2468" s="1496"/>
      <c r="D2468" s="1496"/>
      <c r="E2468" s="1496"/>
      <c r="F2468" s="1496"/>
      <c r="G2468" s="1518"/>
      <c r="H2468" s="767" t="s">
        <v>2506</v>
      </c>
      <c r="I2468" s="767" t="s">
        <v>2507</v>
      </c>
      <c r="J2468" s="697"/>
      <c r="K2468" s="1496"/>
    </row>
    <row r="2469" spans="2:11" ht="15">
      <c r="B2469" s="690"/>
      <c r="C2469" s="1496"/>
      <c r="D2469" s="1496"/>
      <c r="E2469" s="1496"/>
      <c r="F2469" s="1496"/>
      <c r="G2469" s="1518"/>
      <c r="H2469" s="767" t="s">
        <v>1733</v>
      </c>
      <c r="I2469" s="767" t="s">
        <v>2508</v>
      </c>
      <c r="J2469" s="697"/>
      <c r="K2469" s="1496"/>
    </row>
    <row r="2470" spans="2:11" ht="15">
      <c r="B2470" s="690"/>
      <c r="C2470" s="1496"/>
      <c r="D2470" s="1496"/>
      <c r="E2470" s="1496"/>
      <c r="F2470" s="1496"/>
      <c r="G2470" s="1518"/>
      <c r="H2470" s="767" t="s">
        <v>2509</v>
      </c>
      <c r="I2470" s="767" t="s">
        <v>2510</v>
      </c>
      <c r="J2470" s="697" t="s">
        <v>2117</v>
      </c>
      <c r="K2470" s="1496"/>
    </row>
    <row r="2471" spans="2:11" ht="30">
      <c r="B2471" s="690"/>
      <c r="C2471" s="1496"/>
      <c r="D2471" s="1496"/>
      <c r="E2471" s="1496"/>
      <c r="F2471" s="1496"/>
      <c r="G2471" s="1518"/>
      <c r="H2471" s="767" t="s">
        <v>2511</v>
      </c>
      <c r="I2471" s="767" t="s">
        <v>2512</v>
      </c>
      <c r="J2471" s="697" t="s">
        <v>1767</v>
      </c>
      <c r="K2471" s="1496"/>
    </row>
    <row r="2472" spans="2:11" ht="15">
      <c r="B2472" s="690"/>
      <c r="C2472" s="1496"/>
      <c r="D2472" s="1496"/>
      <c r="E2472" s="1496"/>
      <c r="F2472" s="1496"/>
      <c r="G2472" s="1518"/>
      <c r="H2472" s="767" t="s">
        <v>2513</v>
      </c>
      <c r="I2472" s="767" t="s">
        <v>2514</v>
      </c>
      <c r="J2472" s="697" t="s">
        <v>2515</v>
      </c>
      <c r="K2472" s="1496"/>
    </row>
    <row r="2473" spans="2:11" ht="15">
      <c r="B2473" s="690"/>
      <c r="C2473" s="1496"/>
      <c r="D2473" s="1496"/>
      <c r="E2473" s="1496"/>
      <c r="F2473" s="1496"/>
      <c r="G2473" s="1518"/>
      <c r="H2473" s="767" t="s">
        <v>2516</v>
      </c>
      <c r="I2473" s="767" t="s">
        <v>2517</v>
      </c>
      <c r="J2473" s="697" t="s">
        <v>2518</v>
      </c>
      <c r="K2473" s="1496"/>
    </row>
    <row r="2474" spans="2:11" ht="15">
      <c r="B2474" s="690"/>
      <c r="C2474" s="1496"/>
      <c r="D2474" s="1496"/>
      <c r="E2474" s="1496"/>
      <c r="F2474" s="1496"/>
      <c r="G2474" s="1518"/>
      <c r="H2474" s="767" t="s">
        <v>2519</v>
      </c>
      <c r="I2474" s="767" t="s">
        <v>2520</v>
      </c>
      <c r="J2474" s="697" t="s">
        <v>2515</v>
      </c>
      <c r="K2474" s="1496"/>
    </row>
    <row r="2475" spans="2:11" ht="15">
      <c r="B2475" s="690"/>
      <c r="C2475" s="1496"/>
      <c r="D2475" s="1496"/>
      <c r="E2475" s="1496"/>
      <c r="F2475" s="1496"/>
      <c r="G2475" s="1518"/>
      <c r="H2475" s="767" t="s">
        <v>2521</v>
      </c>
      <c r="I2475" s="767" t="s">
        <v>2522</v>
      </c>
      <c r="J2475" s="697" t="s">
        <v>2523</v>
      </c>
      <c r="K2475" s="1496"/>
    </row>
    <row r="2476" spans="2:11" ht="15">
      <c r="B2476" s="690"/>
      <c r="C2476" s="1496"/>
      <c r="D2476" s="1496"/>
      <c r="E2476" s="1496"/>
      <c r="F2476" s="1496"/>
      <c r="G2476" s="1518"/>
      <c r="H2476" s="767" t="s">
        <v>2524</v>
      </c>
      <c r="I2476" s="767" t="s">
        <v>2525</v>
      </c>
      <c r="J2476" s="697" t="s">
        <v>2523</v>
      </c>
      <c r="K2476" s="1496"/>
    </row>
    <row r="2477" spans="2:11" ht="15">
      <c r="B2477" s="690"/>
      <c r="C2477" s="1496"/>
      <c r="D2477" s="1496"/>
      <c r="E2477" s="1496"/>
      <c r="F2477" s="1496"/>
      <c r="G2477" s="1518"/>
      <c r="H2477" s="767" t="s">
        <v>2526</v>
      </c>
      <c r="I2477" s="767" t="s">
        <v>2527</v>
      </c>
      <c r="J2477" s="697" t="s">
        <v>2528</v>
      </c>
      <c r="K2477" s="1496"/>
    </row>
    <row r="2478" spans="2:11" ht="30">
      <c r="B2478" s="690"/>
      <c r="C2478" s="1496"/>
      <c r="D2478" s="1496"/>
      <c r="E2478" s="1496"/>
      <c r="F2478" s="1496"/>
      <c r="G2478" s="1518"/>
      <c r="H2478" s="767" t="s">
        <v>2529</v>
      </c>
      <c r="I2478" s="767" t="s">
        <v>2530</v>
      </c>
      <c r="J2478" s="697" t="s">
        <v>2531</v>
      </c>
      <c r="K2478" s="1496"/>
    </row>
    <row r="2479" spans="2:11" ht="30">
      <c r="B2479" s="690"/>
      <c r="C2479" s="1496"/>
      <c r="D2479" s="1496"/>
      <c r="E2479" s="1496"/>
      <c r="F2479" s="1496"/>
      <c r="G2479" s="1518"/>
      <c r="H2479" s="767" t="s">
        <v>2532</v>
      </c>
      <c r="I2479" s="767" t="s">
        <v>2533</v>
      </c>
      <c r="J2479" s="697" t="s">
        <v>2534</v>
      </c>
      <c r="K2479" s="1496"/>
    </row>
    <row r="2480" spans="2:11" ht="15">
      <c r="B2480" s="690"/>
      <c r="C2480" s="1496"/>
      <c r="D2480" s="1496"/>
      <c r="E2480" s="1496"/>
      <c r="F2480" s="1496"/>
      <c r="G2480" s="1518"/>
      <c r="H2480" s="767" t="s">
        <v>2535</v>
      </c>
      <c r="I2480" s="767" t="s">
        <v>2536</v>
      </c>
      <c r="J2480" s="697" t="s">
        <v>2537</v>
      </c>
      <c r="K2480" s="1496"/>
    </row>
    <row r="2481" spans="2:11" ht="30">
      <c r="B2481" s="690"/>
      <c r="C2481" s="1496"/>
      <c r="D2481" s="1496"/>
      <c r="E2481" s="1496"/>
      <c r="F2481" s="1496"/>
      <c r="G2481" s="1518"/>
      <c r="H2481" s="767" t="s">
        <v>2538</v>
      </c>
      <c r="I2481" s="767" t="s">
        <v>2539</v>
      </c>
      <c r="J2481" s="697" t="s">
        <v>2540</v>
      </c>
      <c r="K2481" s="1496"/>
    </row>
    <row r="2482" spans="2:11" ht="15">
      <c r="B2482" s="690"/>
      <c r="C2482" s="1496"/>
      <c r="D2482" s="1496"/>
      <c r="E2482" s="1496"/>
      <c r="F2482" s="1496"/>
      <c r="G2482" s="1518"/>
      <c r="H2482" s="767" t="s">
        <v>2541</v>
      </c>
      <c r="I2482" s="767" t="s">
        <v>2542</v>
      </c>
      <c r="J2482" s="697" t="s">
        <v>2543</v>
      </c>
      <c r="K2482" s="1496"/>
    </row>
    <row r="2483" spans="2:11" ht="15">
      <c r="B2483" s="690"/>
      <c r="C2483" s="1496"/>
      <c r="D2483" s="1496"/>
      <c r="E2483" s="1496"/>
      <c r="F2483" s="1496"/>
      <c r="G2483" s="1518"/>
      <c r="H2483" s="767" t="s">
        <v>2544</v>
      </c>
      <c r="I2483" s="767" t="s">
        <v>2545</v>
      </c>
      <c r="J2483" s="697" t="s">
        <v>2546</v>
      </c>
      <c r="K2483" s="1496"/>
    </row>
    <row r="2484" spans="2:11" ht="15">
      <c r="B2484" s="690"/>
      <c r="C2484" s="1496"/>
      <c r="D2484" s="1496"/>
      <c r="E2484" s="1496"/>
      <c r="F2484" s="1496"/>
      <c r="G2484" s="1518"/>
      <c r="H2484" s="767" t="s">
        <v>2547</v>
      </c>
      <c r="I2484" s="767" t="s">
        <v>2548</v>
      </c>
      <c r="J2484" s="697" t="s">
        <v>2540</v>
      </c>
      <c r="K2484" s="1496"/>
    </row>
    <row r="2485" spans="2:11" ht="15">
      <c r="B2485" s="690"/>
      <c r="C2485" s="1496"/>
      <c r="D2485" s="1496"/>
      <c r="E2485" s="1496"/>
      <c r="F2485" s="1496"/>
      <c r="G2485" s="1518"/>
      <c r="H2485" s="767" t="s">
        <v>2549</v>
      </c>
      <c r="I2485" s="767" t="s">
        <v>2550</v>
      </c>
      <c r="J2485" s="697" t="s">
        <v>2540</v>
      </c>
      <c r="K2485" s="1496"/>
    </row>
    <row r="2486" spans="2:11" ht="15">
      <c r="B2486" s="690"/>
      <c r="C2486" s="1496"/>
      <c r="D2486" s="1496"/>
      <c r="E2486" s="1496"/>
      <c r="F2486" s="1496"/>
      <c r="G2486" s="1518"/>
      <c r="H2486" s="767" t="s">
        <v>2551</v>
      </c>
      <c r="I2486" s="767" t="s">
        <v>2552</v>
      </c>
      <c r="J2486" s="697" t="s">
        <v>2543</v>
      </c>
      <c r="K2486" s="1496"/>
    </row>
    <row r="2487" spans="2:11" ht="15">
      <c r="B2487" s="690"/>
      <c r="C2487" s="1496"/>
      <c r="D2487" s="1496"/>
      <c r="E2487" s="1496"/>
      <c r="F2487" s="1496"/>
      <c r="G2487" s="1518"/>
      <c r="H2487" s="767" t="s">
        <v>2553</v>
      </c>
      <c r="I2487" s="767" t="s">
        <v>2554</v>
      </c>
      <c r="J2487" s="697" t="s">
        <v>2555</v>
      </c>
      <c r="K2487" s="1496"/>
    </row>
    <row r="2488" spans="2:11" ht="15">
      <c r="B2488" s="690"/>
      <c r="C2488" s="1496"/>
      <c r="D2488" s="1496"/>
      <c r="E2488" s="1496"/>
      <c r="F2488" s="1496"/>
      <c r="G2488" s="1518"/>
      <c r="H2488" s="767" t="s">
        <v>2556</v>
      </c>
      <c r="I2488" s="767" t="s">
        <v>2557</v>
      </c>
      <c r="J2488" s="697" t="s">
        <v>2558</v>
      </c>
      <c r="K2488" s="1496"/>
    </row>
    <row r="2489" spans="2:11" ht="15">
      <c r="B2489" s="690"/>
      <c r="C2489" s="1496"/>
      <c r="D2489" s="1496"/>
      <c r="E2489" s="1496"/>
      <c r="F2489" s="1496"/>
      <c r="G2489" s="1518"/>
      <c r="H2489" s="767" t="s">
        <v>2556</v>
      </c>
      <c r="I2489" s="767" t="s">
        <v>2559</v>
      </c>
      <c r="J2489" s="697" t="s">
        <v>2558</v>
      </c>
      <c r="K2489" s="1496"/>
    </row>
    <row r="2490" spans="2:11" ht="15">
      <c r="B2490" s="690"/>
      <c r="C2490" s="1496"/>
      <c r="D2490" s="1496"/>
      <c r="E2490" s="1496"/>
      <c r="F2490" s="1496"/>
      <c r="G2490" s="1518"/>
      <c r="H2490" s="767" t="s">
        <v>2560</v>
      </c>
      <c r="I2490" s="767" t="s">
        <v>2561</v>
      </c>
      <c r="J2490" s="697" t="s">
        <v>2558</v>
      </c>
      <c r="K2490" s="1496"/>
    </row>
    <row r="2491" spans="2:11" ht="15">
      <c r="B2491" s="690"/>
      <c r="C2491" s="1496"/>
      <c r="D2491" s="1496"/>
      <c r="E2491" s="1496"/>
      <c r="F2491" s="1496"/>
      <c r="G2491" s="1518"/>
      <c r="H2491" s="767" t="s">
        <v>2562</v>
      </c>
      <c r="I2491" s="767" t="s">
        <v>2563</v>
      </c>
      <c r="J2491" s="697" t="s">
        <v>2564</v>
      </c>
      <c r="K2491" s="1496"/>
    </row>
    <row r="2492" spans="2:11" ht="15">
      <c r="B2492" s="690"/>
      <c r="C2492" s="1496"/>
      <c r="D2492" s="1496"/>
      <c r="E2492" s="1496"/>
      <c r="F2492" s="1496"/>
      <c r="G2492" s="1518"/>
      <c r="H2492" s="767" t="s">
        <v>2565</v>
      </c>
      <c r="I2492" s="767" t="s">
        <v>2566</v>
      </c>
      <c r="J2492" s="697" t="s">
        <v>2564</v>
      </c>
      <c r="K2492" s="1496"/>
    </row>
    <row r="2493" spans="2:11" ht="15">
      <c r="B2493" s="690"/>
      <c r="C2493" s="1496"/>
      <c r="D2493" s="1496"/>
      <c r="E2493" s="1496"/>
      <c r="F2493" s="1496"/>
      <c r="G2493" s="1518"/>
      <c r="H2493" s="769" t="s">
        <v>3606</v>
      </c>
      <c r="I2493" s="769" t="s">
        <v>3607</v>
      </c>
      <c r="J2493" s="697">
        <v>2017</v>
      </c>
      <c r="K2493" s="1496"/>
    </row>
    <row r="2494" spans="2:11" ht="15">
      <c r="B2494" s="690"/>
      <c r="C2494" s="1496"/>
      <c r="D2494" s="1496"/>
      <c r="E2494" s="1496"/>
      <c r="F2494" s="1496"/>
      <c r="G2494" s="1518"/>
      <c r="H2494" s="769" t="s">
        <v>3606</v>
      </c>
      <c r="I2494" s="769" t="s">
        <v>3608</v>
      </c>
      <c r="J2494" s="697">
        <v>2017</v>
      </c>
      <c r="K2494" s="1496"/>
    </row>
    <row r="2495" spans="2:11" ht="15">
      <c r="B2495" s="690"/>
      <c r="C2495" s="1496"/>
      <c r="D2495" s="1496"/>
      <c r="E2495" s="1496"/>
      <c r="F2495" s="1496"/>
      <c r="G2495" s="1518"/>
      <c r="H2495" s="769" t="s">
        <v>3609</v>
      </c>
      <c r="I2495" s="769" t="s">
        <v>3610</v>
      </c>
      <c r="J2495" s="697">
        <v>2018</v>
      </c>
      <c r="K2495" s="1496"/>
    </row>
    <row r="2496" spans="2:11" ht="15">
      <c r="B2496" s="690"/>
      <c r="C2496" s="1496"/>
      <c r="D2496" s="1496"/>
      <c r="E2496" s="1496"/>
      <c r="F2496" s="1496"/>
      <c r="G2496" s="1518"/>
      <c r="H2496" s="769" t="s">
        <v>3609</v>
      </c>
      <c r="I2496" s="769" t="s">
        <v>3611</v>
      </c>
      <c r="J2496" s="697">
        <v>2018</v>
      </c>
      <c r="K2496" s="1496"/>
    </row>
    <row r="2497" spans="2:11" ht="15">
      <c r="B2497" s="690"/>
      <c r="C2497" s="1496"/>
      <c r="D2497" s="1496"/>
      <c r="E2497" s="1496"/>
      <c r="F2497" s="1496"/>
      <c r="G2497" s="1518"/>
      <c r="H2497" s="769" t="s">
        <v>3612</v>
      </c>
      <c r="I2497" s="802" t="s">
        <v>3613</v>
      </c>
      <c r="J2497" s="697">
        <v>2019</v>
      </c>
      <c r="K2497" s="1496"/>
    </row>
    <row r="2498" spans="2:11" ht="15">
      <c r="B2498" s="690"/>
      <c r="C2498" s="1496"/>
      <c r="D2498" s="1496"/>
      <c r="E2498" s="1496"/>
      <c r="F2498" s="1496"/>
      <c r="G2498" s="1518"/>
      <c r="H2498" s="791" t="s">
        <v>3587</v>
      </c>
      <c r="I2498" s="803" t="s">
        <v>3614</v>
      </c>
      <c r="J2498" s="696">
        <v>2020</v>
      </c>
      <c r="K2498" s="1496"/>
    </row>
    <row r="2499" spans="2:11" ht="15">
      <c r="B2499" s="690"/>
      <c r="C2499" s="1496"/>
      <c r="D2499" s="1496"/>
      <c r="E2499" s="1496"/>
      <c r="F2499" s="1496"/>
      <c r="G2499" s="1518"/>
      <c r="H2499" s="701" t="s">
        <v>4465</v>
      </c>
      <c r="I2499" s="702" t="s">
        <v>4466</v>
      </c>
      <c r="J2499" s="696">
        <v>2022</v>
      </c>
      <c r="K2499" s="1496"/>
    </row>
    <row r="2500" spans="2:11" ht="15">
      <c r="B2500" s="690"/>
      <c r="C2500" s="1496"/>
      <c r="D2500" s="1496"/>
      <c r="E2500" s="1496"/>
      <c r="F2500" s="1496"/>
      <c r="G2500" s="1518"/>
      <c r="H2500" s="701" t="s">
        <v>4467</v>
      </c>
      <c r="I2500" s="804" t="s">
        <v>4468</v>
      </c>
      <c r="J2500" s="696">
        <v>2022</v>
      </c>
      <c r="K2500" s="1496"/>
    </row>
    <row r="2501" spans="2:11" ht="15">
      <c r="B2501" s="690"/>
      <c r="C2501" s="1496"/>
      <c r="D2501" s="1496"/>
      <c r="E2501" s="1496"/>
      <c r="F2501" s="1496"/>
      <c r="G2501" s="1518"/>
      <c r="H2501" s="701" t="s">
        <v>4467</v>
      </c>
      <c r="I2501" s="804" t="s">
        <v>4469</v>
      </c>
      <c r="J2501" s="696">
        <v>2022</v>
      </c>
      <c r="K2501" s="1496"/>
    </row>
    <row r="2502" spans="2:11" ht="15">
      <c r="B2502" s="690"/>
      <c r="C2502" s="1496"/>
      <c r="D2502" s="1496"/>
      <c r="E2502" s="1496"/>
      <c r="F2502" s="1496"/>
      <c r="G2502" s="1518"/>
      <c r="H2502" s="701" t="s">
        <v>4467</v>
      </c>
      <c r="I2502" s="804" t="s">
        <v>4470</v>
      </c>
      <c r="J2502" s="696">
        <v>2022</v>
      </c>
      <c r="K2502" s="1496"/>
    </row>
    <row r="2503" spans="2:11" ht="15">
      <c r="B2503" s="690"/>
      <c r="C2503" s="1496"/>
      <c r="D2503" s="1496"/>
      <c r="E2503" s="1496"/>
      <c r="F2503" s="1496"/>
      <c r="G2503" s="1518"/>
      <c r="H2503" s="701" t="s">
        <v>4467</v>
      </c>
      <c r="I2503" s="804" t="s">
        <v>4471</v>
      </c>
      <c r="J2503" s="696">
        <v>2022</v>
      </c>
      <c r="K2503" s="1496"/>
    </row>
    <row r="2504" spans="2:11" ht="15">
      <c r="B2504" s="690"/>
      <c r="C2504" s="1496"/>
      <c r="D2504" s="1496"/>
      <c r="E2504" s="1496"/>
      <c r="F2504" s="1496"/>
      <c r="G2504" s="1518"/>
      <c r="H2504" s="701" t="s">
        <v>4467</v>
      </c>
      <c r="I2504" s="804" t="s">
        <v>4472</v>
      </c>
      <c r="J2504" s="696">
        <v>2022</v>
      </c>
      <c r="K2504" s="1496"/>
    </row>
    <row r="2505" spans="2:11" ht="15">
      <c r="B2505" s="690"/>
      <c r="C2505" s="1496"/>
      <c r="D2505" s="1496"/>
      <c r="E2505" s="1496"/>
      <c r="F2505" s="1496"/>
      <c r="G2505" s="1518"/>
      <c r="H2505" s="701" t="s">
        <v>4467</v>
      </c>
      <c r="I2505" s="804" t="s">
        <v>4473</v>
      </c>
      <c r="J2505" s="696">
        <v>2022</v>
      </c>
      <c r="K2505" s="1496"/>
    </row>
    <row r="2506" spans="2:11" ht="15">
      <c r="B2506" s="690"/>
      <c r="C2506" s="1496"/>
      <c r="D2506" s="1496"/>
      <c r="E2506" s="1496"/>
      <c r="F2506" s="1496"/>
      <c r="G2506" s="1518"/>
      <c r="H2506" s="701" t="s">
        <v>4467</v>
      </c>
      <c r="I2506" s="804" t="s">
        <v>4474</v>
      </c>
      <c r="J2506" s="696">
        <v>2022</v>
      </c>
      <c r="K2506" s="1496"/>
    </row>
    <row r="2507" spans="2:11" ht="15">
      <c r="B2507" s="690"/>
      <c r="C2507" s="1496"/>
      <c r="D2507" s="1496"/>
      <c r="E2507" s="1496"/>
      <c r="F2507" s="1496"/>
      <c r="G2507" s="1518"/>
      <c r="H2507" s="701" t="s">
        <v>4467</v>
      </c>
      <c r="I2507" s="804" t="s">
        <v>4475</v>
      </c>
      <c r="J2507" s="696">
        <v>2022</v>
      </c>
      <c r="K2507" s="1496"/>
    </row>
    <row r="2508" spans="2:11" ht="15">
      <c r="B2508" s="690"/>
      <c r="C2508" s="1496"/>
      <c r="D2508" s="1496"/>
      <c r="E2508" s="1496"/>
      <c r="F2508" s="1496"/>
      <c r="G2508" s="1518"/>
      <c r="H2508" s="701" t="s">
        <v>4467</v>
      </c>
      <c r="I2508" s="804" t="s">
        <v>4476</v>
      </c>
      <c r="J2508" s="696">
        <v>2022</v>
      </c>
      <c r="K2508" s="1496"/>
    </row>
    <row r="2509" spans="2:11" ht="15">
      <c r="B2509" s="690"/>
      <c r="C2509" s="1496"/>
      <c r="D2509" s="1496"/>
      <c r="E2509" s="1496"/>
      <c r="F2509" s="1496"/>
      <c r="G2509" s="1518"/>
      <c r="H2509" s="701" t="s">
        <v>4467</v>
      </c>
      <c r="I2509" s="804" t="s">
        <v>4477</v>
      </c>
      <c r="J2509" s="696">
        <v>2022</v>
      </c>
      <c r="K2509" s="1496"/>
    </row>
    <row r="2510" spans="2:11" ht="15">
      <c r="B2510" s="690"/>
      <c r="C2510" s="1496"/>
      <c r="D2510" s="1496"/>
      <c r="E2510" s="1496"/>
      <c r="F2510" s="1496"/>
      <c r="G2510" s="1518"/>
      <c r="H2510" s="701" t="s">
        <v>4467</v>
      </c>
      <c r="I2510" s="804" t="s">
        <v>4478</v>
      </c>
      <c r="J2510" s="696">
        <v>2022</v>
      </c>
      <c r="K2510" s="1496"/>
    </row>
    <row r="2511" spans="2:11" ht="15">
      <c r="B2511" s="690"/>
      <c r="C2511" s="1496"/>
      <c r="D2511" s="1496"/>
      <c r="E2511" s="1496"/>
      <c r="F2511" s="1496"/>
      <c r="G2511" s="1518"/>
      <c r="H2511" s="701" t="s">
        <v>4467</v>
      </c>
      <c r="I2511" s="804" t="s">
        <v>4479</v>
      </c>
      <c r="J2511" s="696">
        <v>2022</v>
      </c>
      <c r="K2511" s="1496"/>
    </row>
    <row r="2512" spans="2:11" ht="15">
      <c r="B2512" s="690"/>
      <c r="C2512" s="1496"/>
      <c r="D2512" s="1496"/>
      <c r="E2512" s="1496"/>
      <c r="F2512" s="1496"/>
      <c r="G2512" s="1518"/>
      <c r="H2512" s="701" t="s">
        <v>4467</v>
      </c>
      <c r="I2512" s="804" t="s">
        <v>4480</v>
      </c>
      <c r="J2512" s="696">
        <v>2022</v>
      </c>
      <c r="K2512" s="1496"/>
    </row>
    <row r="2513" spans="2:11" ht="15">
      <c r="B2513" s="690"/>
      <c r="C2513" s="1496"/>
      <c r="D2513" s="1496"/>
      <c r="E2513" s="1496"/>
      <c r="F2513" s="1496"/>
      <c r="G2513" s="1518"/>
      <c r="H2513" s="701" t="s">
        <v>4467</v>
      </c>
      <c r="I2513" s="804" t="s">
        <v>4481</v>
      </c>
      <c r="J2513" s="696">
        <v>2022</v>
      </c>
      <c r="K2513" s="1496"/>
    </row>
    <row r="2514" spans="2:11" ht="15">
      <c r="B2514" s="690"/>
      <c r="C2514" s="1496"/>
      <c r="D2514" s="1496"/>
      <c r="E2514" s="1496"/>
      <c r="F2514" s="1496"/>
      <c r="G2514" s="1518"/>
      <c r="H2514" s="701" t="s">
        <v>4467</v>
      </c>
      <c r="I2514" s="804" t="s">
        <v>4482</v>
      </c>
      <c r="J2514" s="696">
        <v>2022</v>
      </c>
      <c r="K2514" s="1496"/>
    </row>
    <row r="2515" spans="2:11" ht="15">
      <c r="B2515" s="690"/>
      <c r="C2515" s="1496"/>
      <c r="D2515" s="1496"/>
      <c r="E2515" s="1496"/>
      <c r="F2515" s="1496"/>
      <c r="G2515" s="1518"/>
      <c r="H2515" s="701" t="s">
        <v>4955</v>
      </c>
      <c r="I2515" s="702" t="s">
        <v>4956</v>
      </c>
      <c r="J2515" s="696">
        <v>2023</v>
      </c>
      <c r="K2515" s="1496"/>
    </row>
    <row r="2516" spans="2:11" ht="15">
      <c r="B2516" s="690"/>
      <c r="C2516" s="1496"/>
      <c r="D2516" s="1496"/>
      <c r="E2516" s="1496"/>
      <c r="F2516" s="1496"/>
      <c r="G2516" s="1518"/>
      <c r="H2516" s="701" t="s">
        <v>4955</v>
      </c>
      <c r="I2516" s="702" t="s">
        <v>4957</v>
      </c>
      <c r="J2516" s="696">
        <v>2023</v>
      </c>
      <c r="K2516" s="1496"/>
    </row>
    <row r="2517" spans="2:11" ht="15">
      <c r="B2517" s="690"/>
      <c r="C2517" s="1496"/>
      <c r="D2517" s="1496"/>
      <c r="E2517" s="1496"/>
      <c r="F2517" s="1496"/>
      <c r="G2517" s="1518"/>
      <c r="H2517" s="702" t="s">
        <v>4958</v>
      </c>
      <c r="I2517" s="805" t="s">
        <v>4959</v>
      </c>
      <c r="J2517" s="717">
        <v>2023</v>
      </c>
      <c r="K2517" s="1496"/>
    </row>
    <row r="2518" spans="2:11" ht="15.6" thickBot="1">
      <c r="B2518" s="690"/>
      <c r="C2518" s="1503"/>
      <c r="D2518" s="1503"/>
      <c r="E2518" s="1503"/>
      <c r="F2518" s="1503"/>
      <c r="G2518" s="1519"/>
      <c r="H2518" s="782" t="s">
        <v>4960</v>
      </c>
      <c r="I2518" s="806" t="s">
        <v>4961</v>
      </c>
      <c r="J2518" s="807">
        <v>2024</v>
      </c>
      <c r="K2518" s="1503"/>
    </row>
    <row r="2519" spans="2:11" ht="15" customHeight="1">
      <c r="B2519" s="690">
        <v>9</v>
      </c>
      <c r="C2519" s="1469" t="s">
        <v>2567</v>
      </c>
      <c r="D2519" s="1469" t="s">
        <v>3615</v>
      </c>
      <c r="E2519" s="1469">
        <v>15</v>
      </c>
      <c r="F2519" s="1469">
        <v>3.97</v>
      </c>
      <c r="G2519" s="1469">
        <v>2.5</v>
      </c>
      <c r="H2519" s="789" t="s">
        <v>2568</v>
      </c>
      <c r="I2519" s="789" t="s">
        <v>2569</v>
      </c>
      <c r="J2519" s="790" t="s">
        <v>2570</v>
      </c>
      <c r="K2519" s="1469" t="s">
        <v>2571</v>
      </c>
    </row>
    <row r="2520" spans="2:11" ht="15">
      <c r="B2520" s="690"/>
      <c r="C2520" s="1504"/>
      <c r="D2520" s="1504"/>
      <c r="E2520" s="1504"/>
      <c r="F2520" s="1504"/>
      <c r="G2520" s="1504"/>
      <c r="H2520" s="767" t="s">
        <v>3616</v>
      </c>
      <c r="I2520" s="767" t="s">
        <v>2572</v>
      </c>
      <c r="J2520" s="697"/>
      <c r="K2520" s="1504"/>
    </row>
    <row r="2521" spans="2:11" ht="30">
      <c r="B2521" s="690"/>
      <c r="C2521" s="1504"/>
      <c r="D2521" s="1504"/>
      <c r="E2521" s="1504"/>
      <c r="F2521" s="1504"/>
      <c r="G2521" s="1504"/>
      <c r="H2521" s="767" t="s">
        <v>3469</v>
      </c>
      <c r="I2521" s="767" t="s">
        <v>2573</v>
      </c>
      <c r="J2521" s="697" t="s">
        <v>1767</v>
      </c>
      <c r="K2521" s="1504"/>
    </row>
    <row r="2522" spans="2:11" ht="30">
      <c r="B2522" s="690"/>
      <c r="C2522" s="1504"/>
      <c r="D2522" s="1504"/>
      <c r="E2522" s="1504"/>
      <c r="F2522" s="1504"/>
      <c r="G2522" s="1504"/>
      <c r="H2522" s="767" t="s">
        <v>3469</v>
      </c>
      <c r="I2522" s="767" t="s">
        <v>2574</v>
      </c>
      <c r="J2522" s="697" t="s">
        <v>1789</v>
      </c>
      <c r="K2522" s="1504"/>
    </row>
    <row r="2523" spans="2:11" ht="30">
      <c r="B2523" s="690"/>
      <c r="C2523" s="1528"/>
      <c r="D2523" s="1528"/>
      <c r="E2523" s="1528"/>
      <c r="F2523" s="1528"/>
      <c r="G2523" s="1528"/>
      <c r="H2523" s="767" t="s">
        <v>1929</v>
      </c>
      <c r="I2523" s="767" t="s">
        <v>2575</v>
      </c>
      <c r="J2523" s="697" t="s">
        <v>1764</v>
      </c>
      <c r="K2523" s="1528"/>
    </row>
    <row r="2524" spans="2:11" ht="15">
      <c r="B2524" s="690"/>
      <c r="C2524" s="1528"/>
      <c r="D2524" s="1528"/>
      <c r="E2524" s="1528"/>
      <c r="F2524" s="1528"/>
      <c r="G2524" s="1528"/>
      <c r="H2524" s="703" t="s">
        <v>4962</v>
      </c>
      <c r="I2524" s="704" t="s">
        <v>4963</v>
      </c>
      <c r="J2524" s="808">
        <v>2023</v>
      </c>
      <c r="K2524" s="1528"/>
    </row>
    <row r="2525" spans="2:11" ht="15">
      <c r="B2525" s="690"/>
      <c r="C2525" s="1528"/>
      <c r="D2525" s="1528"/>
      <c r="E2525" s="1528"/>
      <c r="F2525" s="1528"/>
      <c r="G2525" s="1528"/>
      <c r="H2525" s="703" t="s">
        <v>4962</v>
      </c>
      <c r="I2525" s="704" t="s">
        <v>4964</v>
      </c>
      <c r="J2525" s="808">
        <v>2023</v>
      </c>
      <c r="K2525" s="1528"/>
    </row>
    <row r="2526" spans="2:11" ht="15.6" thickBot="1">
      <c r="B2526" s="690"/>
      <c r="C2526" s="1505"/>
      <c r="D2526" s="1505"/>
      <c r="E2526" s="1505"/>
      <c r="F2526" s="1505"/>
      <c r="G2526" s="1505"/>
      <c r="H2526" s="706" t="s">
        <v>4962</v>
      </c>
      <c r="I2526" s="721" t="s">
        <v>4965</v>
      </c>
      <c r="J2526" s="708">
        <v>2023</v>
      </c>
      <c r="K2526" s="1505"/>
    </row>
    <row r="2527" spans="2:11" ht="30" customHeight="1">
      <c r="B2527" s="690">
        <v>10</v>
      </c>
      <c r="C2527" s="1496" t="s">
        <v>2638</v>
      </c>
      <c r="D2527" s="1496" t="s">
        <v>2639</v>
      </c>
      <c r="E2527" s="1496">
        <v>15</v>
      </c>
      <c r="F2527" s="1496">
        <v>4.03</v>
      </c>
      <c r="G2527" s="1496">
        <v>2.5</v>
      </c>
      <c r="H2527" s="789" t="s">
        <v>2576</v>
      </c>
      <c r="I2527" s="789" t="s">
        <v>2577</v>
      </c>
      <c r="J2527" s="790">
        <v>2002</v>
      </c>
      <c r="K2527" s="1496" t="s">
        <v>2643</v>
      </c>
    </row>
    <row r="2528" spans="2:11" ht="15">
      <c r="B2528" s="690"/>
      <c r="C2528" s="1496"/>
      <c r="D2528" s="1496"/>
      <c r="E2528" s="1496"/>
      <c r="F2528" s="1496"/>
      <c r="G2528" s="1496"/>
      <c r="H2528" s="767" t="s">
        <v>2578</v>
      </c>
      <c r="I2528" s="767" t="s">
        <v>2579</v>
      </c>
      <c r="J2528" s="697">
        <v>2003</v>
      </c>
      <c r="K2528" s="1496"/>
    </row>
    <row r="2529" spans="2:11" ht="15">
      <c r="B2529" s="690"/>
      <c r="C2529" s="1496"/>
      <c r="D2529" s="1496"/>
      <c r="E2529" s="1496"/>
      <c r="F2529" s="1496"/>
      <c r="G2529" s="1496"/>
      <c r="H2529" s="767" t="s">
        <v>2578</v>
      </c>
      <c r="I2529" s="767" t="s">
        <v>2580</v>
      </c>
      <c r="J2529" s="697">
        <v>2003</v>
      </c>
      <c r="K2529" s="1496"/>
    </row>
    <row r="2530" spans="2:11" ht="15">
      <c r="B2530" s="690"/>
      <c r="C2530" s="1496"/>
      <c r="D2530" s="1496"/>
      <c r="E2530" s="1496"/>
      <c r="F2530" s="1496"/>
      <c r="G2530" s="1496"/>
      <c r="H2530" s="767" t="s">
        <v>2581</v>
      </c>
      <c r="I2530" s="767" t="s">
        <v>2582</v>
      </c>
      <c r="J2530" s="697">
        <v>2003</v>
      </c>
      <c r="K2530" s="1496"/>
    </row>
    <row r="2531" spans="2:11" ht="15">
      <c r="B2531" s="690"/>
      <c r="C2531" s="1496"/>
      <c r="D2531" s="1496"/>
      <c r="E2531" s="1496"/>
      <c r="F2531" s="1496"/>
      <c r="G2531" s="1496"/>
      <c r="H2531" s="767" t="s">
        <v>3469</v>
      </c>
      <c r="I2531" s="767" t="s">
        <v>2583</v>
      </c>
      <c r="J2531" s="697">
        <v>2003</v>
      </c>
      <c r="K2531" s="1496"/>
    </row>
    <row r="2532" spans="2:11" ht="15">
      <c r="B2532" s="690"/>
      <c r="C2532" s="1496"/>
      <c r="D2532" s="1496"/>
      <c r="E2532" s="1496"/>
      <c r="F2532" s="1496"/>
      <c r="G2532" s="1496"/>
      <c r="H2532" s="767" t="s">
        <v>3469</v>
      </c>
      <c r="I2532" s="767" t="s">
        <v>2584</v>
      </c>
      <c r="J2532" s="697">
        <v>2003</v>
      </c>
      <c r="K2532" s="1496"/>
    </row>
    <row r="2533" spans="2:11" ht="15">
      <c r="B2533" s="690"/>
      <c r="C2533" s="1496"/>
      <c r="D2533" s="1496"/>
      <c r="E2533" s="1496"/>
      <c r="F2533" s="1496"/>
      <c r="G2533" s="1496"/>
      <c r="H2533" s="767" t="s">
        <v>3469</v>
      </c>
      <c r="I2533" s="767" t="s">
        <v>2585</v>
      </c>
      <c r="J2533" s="697">
        <v>2005</v>
      </c>
      <c r="K2533" s="1496"/>
    </row>
    <row r="2534" spans="2:11" ht="30">
      <c r="B2534" s="690"/>
      <c r="C2534" s="1496"/>
      <c r="D2534" s="1496"/>
      <c r="E2534" s="1496"/>
      <c r="F2534" s="1496"/>
      <c r="G2534" s="1496"/>
      <c r="H2534" s="767" t="s">
        <v>2586</v>
      </c>
      <c r="I2534" s="767" t="s">
        <v>2587</v>
      </c>
      <c r="J2534" s="697">
        <v>2005</v>
      </c>
      <c r="K2534" s="1496"/>
    </row>
    <row r="2535" spans="2:11" ht="15">
      <c r="B2535" s="690"/>
      <c r="C2535" s="1496"/>
      <c r="D2535" s="1496"/>
      <c r="E2535" s="1496"/>
      <c r="F2535" s="1496"/>
      <c r="G2535" s="1496"/>
      <c r="H2535" s="767" t="s">
        <v>2588</v>
      </c>
      <c r="I2535" s="767" t="s">
        <v>2589</v>
      </c>
      <c r="J2535" s="697">
        <v>2005</v>
      </c>
      <c r="K2535" s="1496"/>
    </row>
    <row r="2536" spans="2:11" ht="15">
      <c r="B2536" s="690"/>
      <c r="C2536" s="1496"/>
      <c r="D2536" s="1496"/>
      <c r="E2536" s="1496"/>
      <c r="F2536" s="1496"/>
      <c r="G2536" s="1496"/>
      <c r="H2536" s="767" t="s">
        <v>2588</v>
      </c>
      <c r="I2536" s="767" t="s">
        <v>2590</v>
      </c>
      <c r="J2536" s="697">
        <v>2005</v>
      </c>
      <c r="K2536" s="1496"/>
    </row>
    <row r="2537" spans="2:11" ht="15">
      <c r="B2537" s="690"/>
      <c r="C2537" s="1496"/>
      <c r="D2537" s="1496"/>
      <c r="E2537" s="1496"/>
      <c r="F2537" s="1496"/>
      <c r="G2537" s="1496"/>
      <c r="H2537" s="767" t="s">
        <v>1929</v>
      </c>
      <c r="I2537" s="767" t="s">
        <v>2591</v>
      </c>
      <c r="J2537" s="697">
        <v>2006</v>
      </c>
      <c r="K2537" s="1496"/>
    </row>
    <row r="2538" spans="2:11" ht="15">
      <c r="B2538" s="690"/>
      <c r="C2538" s="1496"/>
      <c r="D2538" s="1496"/>
      <c r="E2538" s="1496"/>
      <c r="F2538" s="1496"/>
      <c r="G2538" s="1496"/>
      <c r="H2538" s="767" t="s">
        <v>2592</v>
      </c>
      <c r="I2538" s="767" t="s">
        <v>2593</v>
      </c>
      <c r="J2538" s="697">
        <v>2006</v>
      </c>
      <c r="K2538" s="1496"/>
    </row>
    <row r="2539" spans="2:11" ht="15">
      <c r="B2539" s="690"/>
      <c r="C2539" s="1496"/>
      <c r="D2539" s="1496"/>
      <c r="E2539" s="1496"/>
      <c r="F2539" s="1496"/>
      <c r="G2539" s="1496"/>
      <c r="H2539" s="767" t="s">
        <v>2594</v>
      </c>
      <c r="I2539" s="767" t="s">
        <v>2595</v>
      </c>
      <c r="J2539" s="697">
        <v>2006</v>
      </c>
      <c r="K2539" s="1496"/>
    </row>
    <row r="2540" spans="2:11" ht="30">
      <c r="B2540" s="690"/>
      <c r="C2540" s="1496"/>
      <c r="D2540" s="1496"/>
      <c r="E2540" s="1496"/>
      <c r="F2540" s="1496"/>
      <c r="G2540" s="1496"/>
      <c r="H2540" s="767" t="s">
        <v>2596</v>
      </c>
      <c r="I2540" s="767" t="s">
        <v>2597</v>
      </c>
      <c r="J2540" s="697">
        <v>2010</v>
      </c>
      <c r="K2540" s="1496"/>
    </row>
    <row r="2541" spans="2:11" ht="15">
      <c r="B2541" s="690"/>
      <c r="C2541" s="1496"/>
      <c r="D2541" s="1496"/>
      <c r="E2541" s="1496"/>
      <c r="F2541" s="1496"/>
      <c r="G2541" s="1496"/>
      <c r="H2541" s="767" t="s">
        <v>2598</v>
      </c>
      <c r="I2541" s="767" t="s">
        <v>2599</v>
      </c>
      <c r="J2541" s="697">
        <v>2011</v>
      </c>
      <c r="K2541" s="1496"/>
    </row>
    <row r="2542" spans="2:11" ht="15">
      <c r="B2542" s="690"/>
      <c r="C2542" s="1496"/>
      <c r="D2542" s="1496"/>
      <c r="E2542" s="1496"/>
      <c r="F2542" s="1496"/>
      <c r="G2542" s="1496"/>
      <c r="H2542" s="767" t="s">
        <v>2600</v>
      </c>
      <c r="I2542" s="767" t="s">
        <v>2601</v>
      </c>
      <c r="J2542" s="697">
        <v>2011</v>
      </c>
      <c r="K2542" s="1496"/>
    </row>
    <row r="2543" spans="2:11" ht="15">
      <c r="B2543" s="690"/>
      <c r="C2543" s="1496"/>
      <c r="D2543" s="1496"/>
      <c r="E2543" s="1496"/>
      <c r="F2543" s="1496"/>
      <c r="G2543" s="1496"/>
      <c r="H2543" s="767" t="s">
        <v>2602</v>
      </c>
      <c r="I2543" s="767" t="s">
        <v>2603</v>
      </c>
      <c r="J2543" s="697">
        <v>2012</v>
      </c>
      <c r="K2543" s="1496"/>
    </row>
    <row r="2544" spans="2:11" ht="15">
      <c r="B2544" s="690"/>
      <c r="C2544" s="1496"/>
      <c r="D2544" s="1496"/>
      <c r="E2544" s="1496"/>
      <c r="F2544" s="1496"/>
      <c r="G2544" s="1496"/>
      <c r="H2544" s="767" t="s">
        <v>2602</v>
      </c>
      <c r="I2544" s="767" t="s">
        <v>2604</v>
      </c>
      <c r="J2544" s="697">
        <v>2012</v>
      </c>
      <c r="K2544" s="1496"/>
    </row>
    <row r="2545" spans="2:11" ht="15">
      <c r="B2545" s="690"/>
      <c r="C2545" s="1496"/>
      <c r="D2545" s="1496"/>
      <c r="E2545" s="1496"/>
      <c r="F2545" s="1496"/>
      <c r="G2545" s="1496"/>
      <c r="H2545" s="767" t="s">
        <v>2605</v>
      </c>
      <c r="I2545" s="767" t="s">
        <v>2606</v>
      </c>
      <c r="J2545" s="697">
        <v>2012</v>
      </c>
      <c r="K2545" s="1496"/>
    </row>
    <row r="2546" spans="2:11" ht="30">
      <c r="B2546" s="690"/>
      <c r="C2546" s="1496"/>
      <c r="D2546" s="1496"/>
      <c r="E2546" s="1496"/>
      <c r="F2546" s="1496"/>
      <c r="G2546" s="1496"/>
      <c r="H2546" s="767" t="s">
        <v>2607</v>
      </c>
      <c r="I2546" s="767" t="s">
        <v>2608</v>
      </c>
      <c r="J2546" s="697">
        <v>2012</v>
      </c>
      <c r="K2546" s="1496"/>
    </row>
    <row r="2547" spans="2:11" ht="30">
      <c r="B2547" s="690"/>
      <c r="C2547" s="1496"/>
      <c r="D2547" s="1496"/>
      <c r="E2547" s="1496"/>
      <c r="F2547" s="1496"/>
      <c r="G2547" s="1496"/>
      <c r="H2547" s="767" t="s">
        <v>2609</v>
      </c>
      <c r="I2547" s="767" t="s">
        <v>2610</v>
      </c>
      <c r="J2547" s="697">
        <v>2012</v>
      </c>
      <c r="K2547" s="1496"/>
    </row>
    <row r="2548" spans="2:11" ht="30">
      <c r="B2548" s="690"/>
      <c r="C2548" s="1496"/>
      <c r="D2548" s="1496"/>
      <c r="E2548" s="1496"/>
      <c r="F2548" s="1496"/>
      <c r="G2548" s="1496"/>
      <c r="H2548" s="767" t="s">
        <v>2611</v>
      </c>
      <c r="I2548" s="767" t="s">
        <v>2612</v>
      </c>
      <c r="J2548" s="697">
        <v>2012</v>
      </c>
      <c r="K2548" s="1496"/>
    </row>
    <row r="2549" spans="2:11" ht="30">
      <c r="B2549" s="690"/>
      <c r="C2549" s="1496"/>
      <c r="D2549" s="1496"/>
      <c r="E2549" s="1496"/>
      <c r="F2549" s="1496"/>
      <c r="G2549" s="1496"/>
      <c r="H2549" s="767" t="s">
        <v>2613</v>
      </c>
      <c r="I2549" s="767" t="s">
        <v>2614</v>
      </c>
      <c r="J2549" s="697">
        <v>2013</v>
      </c>
      <c r="K2549" s="1496"/>
    </row>
    <row r="2550" spans="2:11" ht="30">
      <c r="B2550" s="690"/>
      <c r="C2550" s="1496"/>
      <c r="D2550" s="1496"/>
      <c r="E2550" s="1496"/>
      <c r="F2550" s="1496"/>
      <c r="G2550" s="1496"/>
      <c r="H2550" s="767" t="s">
        <v>2613</v>
      </c>
      <c r="I2550" s="767" t="s">
        <v>2615</v>
      </c>
      <c r="J2550" s="697">
        <v>2013</v>
      </c>
      <c r="K2550" s="1496"/>
    </row>
    <row r="2551" spans="2:11" ht="15">
      <c r="B2551" s="690"/>
      <c r="C2551" s="1496"/>
      <c r="D2551" s="1496"/>
      <c r="E2551" s="1496"/>
      <c r="F2551" s="1496"/>
      <c r="G2551" s="1496"/>
      <c r="H2551" s="767" t="s">
        <v>2616</v>
      </c>
      <c r="I2551" s="767" t="s">
        <v>2617</v>
      </c>
      <c r="J2551" s="697">
        <v>2013</v>
      </c>
      <c r="K2551" s="1496"/>
    </row>
    <row r="2552" spans="2:11" ht="15">
      <c r="B2552" s="690"/>
      <c r="C2552" s="1496"/>
      <c r="D2552" s="1496"/>
      <c r="E2552" s="1496"/>
      <c r="F2552" s="1496"/>
      <c r="G2552" s="1496"/>
      <c r="H2552" s="767" t="s">
        <v>2618</v>
      </c>
      <c r="I2552" s="767" t="s">
        <v>2619</v>
      </c>
      <c r="J2552" s="697">
        <v>2013</v>
      </c>
      <c r="K2552" s="1496"/>
    </row>
    <row r="2553" spans="2:11" ht="15">
      <c r="B2553" s="690"/>
      <c r="C2553" s="1496"/>
      <c r="D2553" s="1496"/>
      <c r="E2553" s="1496"/>
      <c r="F2553" s="1496"/>
      <c r="G2553" s="1496"/>
      <c r="H2553" s="767" t="s">
        <v>2620</v>
      </c>
      <c r="I2553" s="767" t="s">
        <v>2621</v>
      </c>
      <c r="J2553" s="697">
        <v>2013</v>
      </c>
      <c r="K2553" s="1496"/>
    </row>
    <row r="2554" spans="2:11" ht="15">
      <c r="B2554" s="690"/>
      <c r="C2554" s="1496"/>
      <c r="D2554" s="1496"/>
      <c r="E2554" s="1496"/>
      <c r="F2554" s="1496"/>
      <c r="G2554" s="1496"/>
      <c r="H2554" s="767" t="s">
        <v>2622</v>
      </c>
      <c r="I2554" s="767" t="s">
        <v>2623</v>
      </c>
      <c r="J2554" s="697">
        <v>2013</v>
      </c>
      <c r="K2554" s="1496"/>
    </row>
    <row r="2555" spans="2:11" ht="15">
      <c r="B2555" s="690"/>
      <c r="C2555" s="1496"/>
      <c r="D2555" s="1496"/>
      <c r="E2555" s="1496"/>
      <c r="F2555" s="1496"/>
      <c r="G2555" s="1496"/>
      <c r="H2555" s="767" t="s">
        <v>2624</v>
      </c>
      <c r="I2555" s="767" t="s">
        <v>2625</v>
      </c>
      <c r="J2555" s="697">
        <v>2013</v>
      </c>
      <c r="K2555" s="1496"/>
    </row>
    <row r="2556" spans="2:11" ht="15">
      <c r="B2556" s="690"/>
      <c r="C2556" s="1496"/>
      <c r="D2556" s="1496"/>
      <c r="E2556" s="1496"/>
      <c r="F2556" s="1496"/>
      <c r="G2556" s="1496"/>
      <c r="H2556" s="767" t="s">
        <v>2626</v>
      </c>
      <c r="I2556" s="767" t="s">
        <v>2627</v>
      </c>
      <c r="J2556" s="697">
        <v>2013</v>
      </c>
      <c r="K2556" s="1496"/>
    </row>
    <row r="2557" spans="2:11" ht="15">
      <c r="B2557" s="690"/>
      <c r="C2557" s="1496"/>
      <c r="D2557" s="1496"/>
      <c r="E2557" s="1496"/>
      <c r="F2557" s="1496"/>
      <c r="G2557" s="1496"/>
      <c r="H2557" s="767" t="s">
        <v>2628</v>
      </c>
      <c r="I2557" s="767" t="s">
        <v>2629</v>
      </c>
      <c r="J2557" s="697">
        <v>2013</v>
      </c>
      <c r="K2557" s="1496"/>
    </row>
    <row r="2558" spans="2:11" ht="15">
      <c r="B2558" s="690"/>
      <c r="C2558" s="1496"/>
      <c r="D2558" s="1496"/>
      <c r="E2558" s="1496"/>
      <c r="F2558" s="1496"/>
      <c r="G2558" s="1496"/>
      <c r="H2558" s="767" t="s">
        <v>2630</v>
      </c>
      <c r="I2558" s="767" t="s">
        <v>2631</v>
      </c>
      <c r="J2558" s="697">
        <v>2013</v>
      </c>
      <c r="K2558" s="1496"/>
    </row>
    <row r="2559" spans="2:11" ht="15">
      <c r="B2559" s="690"/>
      <c r="C2559" s="1496"/>
      <c r="D2559" s="1496"/>
      <c r="E2559" s="1496"/>
      <c r="F2559" s="1496"/>
      <c r="G2559" s="1496"/>
      <c r="H2559" s="767" t="s">
        <v>2632</v>
      </c>
      <c r="I2559" s="767" t="s">
        <v>2633</v>
      </c>
      <c r="J2559" s="697">
        <v>2013</v>
      </c>
      <c r="K2559" s="1496"/>
    </row>
    <row r="2560" spans="2:11" ht="15">
      <c r="B2560" s="690"/>
      <c r="C2560" s="1496"/>
      <c r="D2560" s="1496"/>
      <c r="E2560" s="1496"/>
      <c r="F2560" s="1496"/>
      <c r="G2560" s="1496"/>
      <c r="H2560" s="767" t="s">
        <v>2634</v>
      </c>
      <c r="I2560" s="767" t="s">
        <v>2635</v>
      </c>
      <c r="J2560" s="697">
        <v>2013</v>
      </c>
      <c r="K2560" s="1496"/>
    </row>
    <row r="2561" spans="2:11" ht="15">
      <c r="B2561" s="690"/>
      <c r="C2561" s="1496"/>
      <c r="D2561" s="1496"/>
      <c r="E2561" s="1496"/>
      <c r="F2561" s="1496"/>
      <c r="G2561" s="1496"/>
      <c r="H2561" s="767" t="s">
        <v>2634</v>
      </c>
      <c r="I2561" s="767" t="s">
        <v>2636</v>
      </c>
      <c r="J2561" s="697">
        <v>2013</v>
      </c>
      <c r="K2561" s="1496"/>
    </row>
    <row r="2562" spans="2:11" ht="15">
      <c r="B2562" s="690"/>
      <c r="C2562" s="1496"/>
      <c r="D2562" s="1496"/>
      <c r="E2562" s="1496"/>
      <c r="F2562" s="1496"/>
      <c r="G2562" s="1496"/>
      <c r="H2562" s="767" t="s">
        <v>2605</v>
      </c>
      <c r="I2562" s="767" t="s">
        <v>2637</v>
      </c>
      <c r="J2562" s="697">
        <v>2013</v>
      </c>
      <c r="K2562" s="1496"/>
    </row>
    <row r="2563" spans="2:11" ht="15">
      <c r="B2563" s="690"/>
      <c r="C2563" s="1496"/>
      <c r="D2563" s="1496"/>
      <c r="E2563" s="1496"/>
      <c r="F2563" s="1496"/>
      <c r="G2563" s="1496"/>
      <c r="H2563" s="767" t="s">
        <v>3617</v>
      </c>
      <c r="I2563" s="767" t="s">
        <v>3618</v>
      </c>
      <c r="J2563" s="697">
        <v>2019</v>
      </c>
      <c r="K2563" s="1496"/>
    </row>
    <row r="2564" spans="2:11" ht="15">
      <c r="B2564" s="690"/>
      <c r="C2564" s="1496"/>
      <c r="D2564" s="1496"/>
      <c r="E2564" s="1496"/>
      <c r="F2564" s="1496"/>
      <c r="G2564" s="1496"/>
      <c r="H2564" s="795" t="s">
        <v>3619</v>
      </c>
      <c r="I2564" s="795" t="s">
        <v>3620</v>
      </c>
      <c r="J2564" s="796">
        <v>2020</v>
      </c>
      <c r="K2564" s="1496"/>
    </row>
    <row r="2565" spans="2:11" ht="15">
      <c r="B2565" s="690"/>
      <c r="C2565" s="1496"/>
      <c r="D2565" s="1496"/>
      <c r="E2565" s="1496"/>
      <c r="F2565" s="1496"/>
      <c r="G2565" s="1496"/>
      <c r="H2565" s="795" t="s">
        <v>3619</v>
      </c>
      <c r="I2565" s="795" t="s">
        <v>3620</v>
      </c>
      <c r="J2565" s="796">
        <v>2020</v>
      </c>
      <c r="K2565" s="1496"/>
    </row>
    <row r="2566" spans="2:11" ht="15">
      <c r="B2566" s="690"/>
      <c r="C2566" s="1496"/>
      <c r="D2566" s="1496"/>
      <c r="E2566" s="1496"/>
      <c r="F2566" s="1496"/>
      <c r="G2566" s="1496"/>
      <c r="H2566" s="795" t="s">
        <v>3621</v>
      </c>
      <c r="I2566" s="795" t="s">
        <v>3622</v>
      </c>
      <c r="J2566" s="796">
        <v>2020</v>
      </c>
      <c r="K2566" s="1496"/>
    </row>
    <row r="2567" spans="2:11" ht="15">
      <c r="B2567" s="690"/>
      <c r="C2567" s="1496"/>
      <c r="D2567" s="1496"/>
      <c r="E2567" s="1496"/>
      <c r="F2567" s="1496"/>
      <c r="G2567" s="1496"/>
      <c r="H2567" s="795" t="s">
        <v>3581</v>
      </c>
      <c r="I2567" s="795" t="s">
        <v>3623</v>
      </c>
      <c r="J2567" s="796">
        <v>2020</v>
      </c>
      <c r="K2567" s="1496"/>
    </row>
    <row r="2568" spans="2:11" ht="15">
      <c r="B2568" s="690"/>
      <c r="C2568" s="1496"/>
      <c r="D2568" s="1496"/>
      <c r="E2568" s="1496"/>
      <c r="F2568" s="1496"/>
      <c r="G2568" s="1496"/>
      <c r="H2568" s="795" t="s">
        <v>3581</v>
      </c>
      <c r="I2568" s="795" t="s">
        <v>3624</v>
      </c>
      <c r="J2568" s="796">
        <v>2020</v>
      </c>
      <c r="K2568" s="1496"/>
    </row>
    <row r="2569" spans="2:11" ht="15">
      <c r="B2569" s="690"/>
      <c r="C2569" s="1496"/>
      <c r="D2569" s="1496"/>
      <c r="E2569" s="1496"/>
      <c r="F2569" s="1496"/>
      <c r="G2569" s="1496"/>
      <c r="H2569" s="795" t="s">
        <v>3581</v>
      </c>
      <c r="I2569" s="795" t="s">
        <v>3625</v>
      </c>
      <c r="J2569" s="796">
        <v>2020</v>
      </c>
      <c r="K2569" s="1496"/>
    </row>
    <row r="2570" spans="2:11" ht="30">
      <c r="B2570" s="690"/>
      <c r="C2570" s="1496"/>
      <c r="D2570" s="1496"/>
      <c r="E2570" s="1496"/>
      <c r="F2570" s="1496"/>
      <c r="G2570" s="1496"/>
      <c r="H2570" s="767" t="s">
        <v>2640</v>
      </c>
      <c r="I2570" s="767" t="s">
        <v>2641</v>
      </c>
      <c r="J2570" s="809" t="s">
        <v>2642</v>
      </c>
      <c r="K2570" s="1496"/>
    </row>
    <row r="2571" spans="2:11" ht="30">
      <c r="B2571" s="690"/>
      <c r="C2571" s="1496"/>
      <c r="D2571" s="1496"/>
      <c r="E2571" s="1496"/>
      <c r="F2571" s="1496"/>
      <c r="G2571" s="1496"/>
      <c r="H2571" s="767" t="s">
        <v>2644</v>
      </c>
      <c r="I2571" s="767" t="s">
        <v>2645</v>
      </c>
      <c r="J2571" s="809" t="s">
        <v>2642</v>
      </c>
      <c r="K2571" s="1496"/>
    </row>
    <row r="2572" spans="2:11" ht="30">
      <c r="B2572" s="690"/>
      <c r="C2572" s="1496"/>
      <c r="D2572" s="1496"/>
      <c r="E2572" s="1496"/>
      <c r="F2572" s="1496"/>
      <c r="G2572" s="1496"/>
      <c r="H2572" s="767" t="s">
        <v>2646</v>
      </c>
      <c r="I2572" s="767" t="s">
        <v>2647</v>
      </c>
      <c r="J2572" s="809" t="s">
        <v>2648</v>
      </c>
      <c r="K2572" s="1496"/>
    </row>
    <row r="2573" spans="2:11" ht="30">
      <c r="B2573" s="690"/>
      <c r="C2573" s="1496"/>
      <c r="D2573" s="1496"/>
      <c r="E2573" s="1496"/>
      <c r="F2573" s="1496"/>
      <c r="G2573" s="1496"/>
      <c r="H2573" s="767" t="s">
        <v>2649</v>
      </c>
      <c r="I2573" s="767" t="s">
        <v>2650</v>
      </c>
      <c r="J2573" s="697" t="s">
        <v>2651</v>
      </c>
      <c r="K2573" s="1496"/>
    </row>
    <row r="2574" spans="2:11" ht="30">
      <c r="B2574" s="690"/>
      <c r="C2574" s="1496"/>
      <c r="D2574" s="1496"/>
      <c r="E2574" s="1496"/>
      <c r="F2574" s="1496"/>
      <c r="G2574" s="1496"/>
      <c r="H2574" s="767" t="s">
        <v>2652</v>
      </c>
      <c r="I2574" s="767" t="s">
        <v>2653</v>
      </c>
      <c r="J2574" s="810" t="s">
        <v>2654</v>
      </c>
      <c r="K2574" s="1496"/>
    </row>
    <row r="2575" spans="2:11" ht="30">
      <c r="B2575" s="690"/>
      <c r="C2575" s="1496"/>
      <c r="D2575" s="1496"/>
      <c r="E2575" s="1496"/>
      <c r="F2575" s="1496"/>
      <c r="G2575" s="1496"/>
      <c r="H2575" s="767" t="s">
        <v>2655</v>
      </c>
      <c r="I2575" s="767" t="s">
        <v>2656</v>
      </c>
      <c r="J2575" s="697" t="s">
        <v>1787</v>
      </c>
      <c r="K2575" s="1496"/>
    </row>
    <row r="2576" spans="2:11" ht="30">
      <c r="B2576" s="690"/>
      <c r="C2576" s="1496"/>
      <c r="D2576" s="1496"/>
      <c r="E2576" s="1496"/>
      <c r="F2576" s="1496"/>
      <c r="G2576" s="1496"/>
      <c r="H2576" s="767" t="s">
        <v>2657</v>
      </c>
      <c r="I2576" s="767" t="s">
        <v>2658</v>
      </c>
      <c r="J2576" s="697" t="s">
        <v>2659</v>
      </c>
      <c r="K2576" s="1496"/>
    </row>
    <row r="2577" spans="2:11" ht="30">
      <c r="B2577" s="690"/>
      <c r="C2577" s="1496"/>
      <c r="D2577" s="1496"/>
      <c r="E2577" s="1496"/>
      <c r="F2577" s="1496"/>
      <c r="G2577" s="1496"/>
      <c r="H2577" s="767" t="s">
        <v>2660</v>
      </c>
      <c r="I2577" s="767" t="s">
        <v>2661</v>
      </c>
      <c r="J2577" s="697" t="s">
        <v>1787</v>
      </c>
      <c r="K2577" s="1496"/>
    </row>
    <row r="2578" spans="2:11" ht="30">
      <c r="B2578" s="690"/>
      <c r="C2578" s="1496"/>
      <c r="D2578" s="1496"/>
      <c r="E2578" s="1496"/>
      <c r="F2578" s="1496"/>
      <c r="G2578" s="1496"/>
      <c r="H2578" s="767" t="s">
        <v>2662</v>
      </c>
      <c r="I2578" s="767" t="s">
        <v>2663</v>
      </c>
      <c r="J2578" s="697" t="s">
        <v>1787</v>
      </c>
      <c r="K2578" s="1496"/>
    </row>
    <row r="2579" spans="2:11" ht="30">
      <c r="B2579" s="690"/>
      <c r="C2579" s="1496"/>
      <c r="D2579" s="1496"/>
      <c r="E2579" s="1496"/>
      <c r="F2579" s="1496"/>
      <c r="G2579" s="1496"/>
      <c r="H2579" s="767" t="s">
        <v>2664</v>
      </c>
      <c r="I2579" s="767" t="s">
        <v>2665</v>
      </c>
      <c r="J2579" s="697" t="s">
        <v>1787</v>
      </c>
      <c r="K2579" s="1496"/>
    </row>
    <row r="2580" spans="2:11" ht="30">
      <c r="B2580" s="690"/>
      <c r="C2580" s="1496"/>
      <c r="D2580" s="1496"/>
      <c r="E2580" s="1496"/>
      <c r="F2580" s="1496"/>
      <c r="G2580" s="1496"/>
      <c r="H2580" s="767" t="s">
        <v>2666</v>
      </c>
      <c r="I2580" s="767" t="s">
        <v>2667</v>
      </c>
      <c r="J2580" s="697" t="s">
        <v>1787</v>
      </c>
      <c r="K2580" s="1496"/>
    </row>
    <row r="2581" spans="2:11" ht="30">
      <c r="B2581" s="690"/>
      <c r="C2581" s="1496"/>
      <c r="D2581" s="1496"/>
      <c r="E2581" s="1496"/>
      <c r="F2581" s="1496"/>
      <c r="G2581" s="1496"/>
      <c r="H2581" s="767" t="s">
        <v>2668</v>
      </c>
      <c r="I2581" s="767" t="s">
        <v>2669</v>
      </c>
      <c r="J2581" s="697" t="s">
        <v>2670</v>
      </c>
      <c r="K2581" s="1496"/>
    </row>
    <row r="2582" spans="2:11" ht="30">
      <c r="B2582" s="690"/>
      <c r="C2582" s="1496"/>
      <c r="D2582" s="1496"/>
      <c r="E2582" s="1496"/>
      <c r="F2582" s="1496"/>
      <c r="G2582" s="1496"/>
      <c r="H2582" s="767" t="s">
        <v>2671</v>
      </c>
      <c r="I2582" s="767" t="s">
        <v>2672</v>
      </c>
      <c r="J2582" s="697" t="s">
        <v>1787</v>
      </c>
      <c r="K2582" s="1496"/>
    </row>
    <row r="2583" spans="2:11" ht="30">
      <c r="B2583" s="690"/>
      <c r="C2583" s="1496"/>
      <c r="D2583" s="1496"/>
      <c r="E2583" s="1496"/>
      <c r="F2583" s="1496"/>
      <c r="G2583" s="1496"/>
      <c r="H2583" s="767" t="s">
        <v>2673</v>
      </c>
      <c r="I2583" s="767" t="s">
        <v>2674</v>
      </c>
      <c r="J2583" s="697" t="s">
        <v>1787</v>
      </c>
      <c r="K2583" s="1496"/>
    </row>
    <row r="2584" spans="2:11" ht="30">
      <c r="B2584" s="690"/>
      <c r="C2584" s="1496"/>
      <c r="D2584" s="1496"/>
      <c r="E2584" s="1496"/>
      <c r="F2584" s="1496"/>
      <c r="G2584" s="1496"/>
      <c r="H2584" s="767" t="s">
        <v>2675</v>
      </c>
      <c r="I2584" s="767" t="s">
        <v>2676</v>
      </c>
      <c r="J2584" s="697" t="s">
        <v>1787</v>
      </c>
      <c r="K2584" s="1496"/>
    </row>
    <row r="2585" spans="2:11" ht="30">
      <c r="B2585" s="690"/>
      <c r="C2585" s="1496"/>
      <c r="D2585" s="1496"/>
      <c r="E2585" s="1496"/>
      <c r="F2585" s="1496"/>
      <c r="G2585" s="1496"/>
      <c r="H2585" s="767" t="s">
        <v>2677</v>
      </c>
      <c r="I2585" s="767" t="s">
        <v>2678</v>
      </c>
      <c r="J2585" s="697" t="s">
        <v>2679</v>
      </c>
      <c r="K2585" s="1496"/>
    </row>
    <row r="2586" spans="2:11" ht="30">
      <c r="B2586" s="690"/>
      <c r="C2586" s="1496"/>
      <c r="D2586" s="1496"/>
      <c r="E2586" s="1496"/>
      <c r="F2586" s="1496"/>
      <c r="G2586" s="1496"/>
      <c r="H2586" s="767" t="s">
        <v>1942</v>
      </c>
      <c r="I2586" s="767" t="s">
        <v>2680</v>
      </c>
      <c r="J2586" s="697" t="s">
        <v>1943</v>
      </c>
      <c r="K2586" s="1496"/>
    </row>
    <row r="2587" spans="2:11" ht="30">
      <c r="B2587" s="690"/>
      <c r="C2587" s="1496"/>
      <c r="D2587" s="1496"/>
      <c r="E2587" s="1496"/>
      <c r="F2587" s="1496"/>
      <c r="G2587" s="1496"/>
      <c r="H2587" s="767" t="s">
        <v>2681</v>
      </c>
      <c r="I2587" s="767" t="s">
        <v>2682</v>
      </c>
      <c r="J2587" s="697" t="s">
        <v>2312</v>
      </c>
      <c r="K2587" s="1496"/>
    </row>
    <row r="2588" spans="2:11" ht="15">
      <c r="B2588" s="690"/>
      <c r="C2588" s="1496"/>
      <c r="D2588" s="1496"/>
      <c r="E2588" s="1496"/>
      <c r="F2588" s="1496"/>
      <c r="G2588" s="1496"/>
      <c r="H2588" s="767" t="s">
        <v>2683</v>
      </c>
      <c r="I2588" s="767" t="s">
        <v>2684</v>
      </c>
      <c r="J2588" s="697"/>
      <c r="K2588" s="1496"/>
    </row>
    <row r="2589" spans="2:11" ht="15">
      <c r="B2589" s="690"/>
      <c r="C2589" s="1496"/>
      <c r="D2589" s="1496"/>
      <c r="E2589" s="1496"/>
      <c r="F2589" s="1496"/>
      <c r="G2589" s="1496"/>
      <c r="H2589" s="767" t="s">
        <v>1862</v>
      </c>
      <c r="I2589" s="767" t="s">
        <v>2685</v>
      </c>
      <c r="J2589" s="697"/>
      <c r="K2589" s="1496"/>
    </row>
    <row r="2590" spans="2:11" ht="15">
      <c r="B2590" s="690"/>
      <c r="C2590" s="1496"/>
      <c r="D2590" s="1496"/>
      <c r="E2590" s="1496"/>
      <c r="F2590" s="1496"/>
      <c r="G2590" s="1496"/>
      <c r="H2590" s="767" t="s">
        <v>2686</v>
      </c>
      <c r="I2590" s="767" t="s">
        <v>2687</v>
      </c>
      <c r="J2590" s="697" t="s">
        <v>2269</v>
      </c>
      <c r="K2590" s="1496"/>
    </row>
    <row r="2591" spans="2:11" ht="15">
      <c r="B2591" s="690"/>
      <c r="C2591" s="1496"/>
      <c r="D2591" s="1496"/>
      <c r="E2591" s="1496"/>
      <c r="F2591" s="1496"/>
      <c r="G2591" s="1496"/>
      <c r="H2591" s="767" t="s">
        <v>2688</v>
      </c>
      <c r="I2591" s="767" t="s">
        <v>2689</v>
      </c>
      <c r="J2591" s="697" t="s">
        <v>2269</v>
      </c>
      <c r="K2591" s="1496"/>
    </row>
    <row r="2592" spans="2:11" ht="15">
      <c r="B2592" s="690"/>
      <c r="C2592" s="1496"/>
      <c r="D2592" s="1496"/>
      <c r="E2592" s="1496"/>
      <c r="F2592" s="1496"/>
      <c r="G2592" s="1496"/>
      <c r="H2592" s="767" t="s">
        <v>2690</v>
      </c>
      <c r="I2592" s="767" t="s">
        <v>2691</v>
      </c>
      <c r="J2592" s="697" t="s">
        <v>2269</v>
      </c>
      <c r="K2592" s="1496"/>
    </row>
    <row r="2593" spans="2:11" ht="15">
      <c r="B2593" s="690"/>
      <c r="C2593" s="1496"/>
      <c r="D2593" s="1496"/>
      <c r="E2593" s="1496"/>
      <c r="F2593" s="1496"/>
      <c r="G2593" s="1496"/>
      <c r="H2593" s="767" t="s">
        <v>2692</v>
      </c>
      <c r="I2593" s="767" t="s">
        <v>2693</v>
      </c>
      <c r="J2593" s="697" t="s">
        <v>2269</v>
      </c>
      <c r="K2593" s="1496"/>
    </row>
    <row r="2594" spans="2:11" ht="15">
      <c r="B2594" s="690"/>
      <c r="C2594" s="1496"/>
      <c r="D2594" s="1496"/>
      <c r="E2594" s="1496"/>
      <c r="F2594" s="1496"/>
      <c r="G2594" s="1496"/>
      <c r="H2594" s="767" t="s">
        <v>2694</v>
      </c>
      <c r="I2594" s="767" t="s">
        <v>2695</v>
      </c>
      <c r="J2594" s="697" t="s">
        <v>2269</v>
      </c>
      <c r="K2594" s="1496"/>
    </row>
    <row r="2595" spans="2:11" ht="30">
      <c r="B2595" s="690"/>
      <c r="C2595" s="1496"/>
      <c r="D2595" s="1496"/>
      <c r="E2595" s="1496"/>
      <c r="F2595" s="1496"/>
      <c r="G2595" s="1496"/>
      <c r="H2595" s="767" t="s">
        <v>2696</v>
      </c>
      <c r="I2595" s="767" t="s">
        <v>2697</v>
      </c>
      <c r="J2595" s="697" t="s">
        <v>2698</v>
      </c>
      <c r="K2595" s="1496"/>
    </row>
    <row r="2596" spans="2:11" ht="15">
      <c r="B2596" s="690"/>
      <c r="C2596" s="1496"/>
      <c r="D2596" s="1496"/>
      <c r="E2596" s="1496"/>
      <c r="F2596" s="1496"/>
      <c r="G2596" s="1496"/>
      <c r="H2596" s="767" t="s">
        <v>2699</v>
      </c>
      <c r="I2596" s="767" t="s">
        <v>2700</v>
      </c>
      <c r="J2596" s="697"/>
      <c r="K2596" s="1496"/>
    </row>
    <row r="2597" spans="2:11" ht="15">
      <c r="B2597" s="690"/>
      <c r="C2597" s="1496"/>
      <c r="D2597" s="1496"/>
      <c r="E2597" s="1496"/>
      <c r="F2597" s="1496"/>
      <c r="G2597" s="1496"/>
      <c r="H2597" s="767" t="s">
        <v>2701</v>
      </c>
      <c r="I2597" s="767" t="s">
        <v>2702</v>
      </c>
      <c r="J2597" s="697"/>
      <c r="K2597" s="1496"/>
    </row>
    <row r="2598" spans="2:11" ht="15">
      <c r="B2598" s="690"/>
      <c r="C2598" s="1496"/>
      <c r="D2598" s="1496"/>
      <c r="E2598" s="1496"/>
      <c r="F2598" s="1496"/>
      <c r="G2598" s="1496"/>
      <c r="H2598" s="767" t="s">
        <v>2703</v>
      </c>
      <c r="I2598" s="767" t="s">
        <v>2704</v>
      </c>
      <c r="J2598" s="697"/>
      <c r="K2598" s="1496"/>
    </row>
    <row r="2599" spans="2:11" ht="15">
      <c r="B2599" s="690"/>
      <c r="C2599" s="1496"/>
      <c r="D2599" s="1496"/>
      <c r="E2599" s="1496"/>
      <c r="F2599" s="1496"/>
      <c r="G2599" s="1496"/>
      <c r="H2599" s="767" t="s">
        <v>1722</v>
      </c>
      <c r="I2599" s="767" t="s">
        <v>2705</v>
      </c>
      <c r="J2599" s="697"/>
      <c r="K2599" s="1496"/>
    </row>
    <row r="2600" spans="2:11" ht="15">
      <c r="B2600" s="690"/>
      <c r="C2600" s="1496"/>
      <c r="D2600" s="1496"/>
      <c r="E2600" s="1496"/>
      <c r="F2600" s="1496"/>
      <c r="G2600" s="1496"/>
      <c r="H2600" s="767" t="s">
        <v>2706</v>
      </c>
      <c r="I2600" s="767" t="s">
        <v>2707</v>
      </c>
      <c r="J2600" s="697"/>
      <c r="K2600" s="1496"/>
    </row>
    <row r="2601" spans="2:11" ht="15">
      <c r="B2601" s="690"/>
      <c r="C2601" s="1496"/>
      <c r="D2601" s="1496"/>
      <c r="E2601" s="1496"/>
      <c r="F2601" s="1496"/>
      <c r="G2601" s="1496"/>
      <c r="H2601" s="767" t="s">
        <v>2708</v>
      </c>
      <c r="I2601" s="767" t="s">
        <v>2709</v>
      </c>
      <c r="J2601" s="697"/>
      <c r="K2601" s="1496"/>
    </row>
    <row r="2602" spans="2:11" ht="15">
      <c r="B2602" s="690"/>
      <c r="C2602" s="1496"/>
      <c r="D2602" s="1496"/>
      <c r="E2602" s="1496"/>
      <c r="F2602" s="1496"/>
      <c r="G2602" s="1496"/>
      <c r="H2602" s="767" t="s">
        <v>2710</v>
      </c>
      <c r="I2602" s="767" t="s">
        <v>2711</v>
      </c>
      <c r="J2602" s="697"/>
      <c r="K2602" s="1496"/>
    </row>
    <row r="2603" spans="2:11" ht="15">
      <c r="B2603" s="690"/>
      <c r="C2603" s="1496"/>
      <c r="D2603" s="1496"/>
      <c r="E2603" s="1496"/>
      <c r="F2603" s="1496"/>
      <c r="G2603" s="1496"/>
      <c r="H2603" s="767" t="s">
        <v>2712</v>
      </c>
      <c r="I2603" s="767" t="s">
        <v>2713</v>
      </c>
      <c r="J2603" s="697"/>
      <c r="K2603" s="1496"/>
    </row>
    <row r="2604" spans="2:11" ht="15">
      <c r="B2604" s="690"/>
      <c r="C2604" s="1496"/>
      <c r="D2604" s="1496"/>
      <c r="E2604" s="1496"/>
      <c r="F2604" s="1496"/>
      <c r="G2604" s="1496"/>
      <c r="H2604" s="767" t="s">
        <v>2714</v>
      </c>
      <c r="I2604" s="767" t="s">
        <v>2715</v>
      </c>
      <c r="J2604" s="697"/>
      <c r="K2604" s="1496"/>
    </row>
    <row r="2605" spans="2:11" ht="30">
      <c r="B2605" s="690"/>
      <c r="C2605" s="1496"/>
      <c r="D2605" s="1496"/>
      <c r="E2605" s="1496"/>
      <c r="F2605" s="1496"/>
      <c r="G2605" s="1496"/>
      <c r="H2605" s="767" t="s">
        <v>2716</v>
      </c>
      <c r="I2605" s="767" t="s">
        <v>2717</v>
      </c>
      <c r="J2605" s="697" t="s">
        <v>2718</v>
      </c>
      <c r="K2605" s="1496"/>
    </row>
    <row r="2606" spans="2:11" ht="30">
      <c r="B2606" s="690"/>
      <c r="C2606" s="1496"/>
      <c r="D2606" s="1496"/>
      <c r="E2606" s="1496"/>
      <c r="F2606" s="1496"/>
      <c r="G2606" s="1496"/>
      <c r="H2606" s="767" t="s">
        <v>3626</v>
      </c>
      <c r="I2606" s="767" t="s">
        <v>2719</v>
      </c>
      <c r="J2606" s="697" t="s">
        <v>1789</v>
      </c>
      <c r="K2606" s="1496"/>
    </row>
    <row r="2607" spans="2:11" ht="30">
      <c r="B2607" s="690"/>
      <c r="C2607" s="1496"/>
      <c r="D2607" s="1496"/>
      <c r="E2607" s="1496"/>
      <c r="F2607" s="1496"/>
      <c r="G2607" s="1496"/>
      <c r="H2607" s="767" t="s">
        <v>2720</v>
      </c>
      <c r="I2607" s="767" t="s">
        <v>2721</v>
      </c>
      <c r="J2607" s="697" t="s">
        <v>2120</v>
      </c>
      <c r="K2607" s="1496"/>
    </row>
    <row r="2608" spans="2:11" ht="30">
      <c r="B2608" s="690"/>
      <c r="C2608" s="1496"/>
      <c r="D2608" s="1496"/>
      <c r="E2608" s="1496"/>
      <c r="F2608" s="1496"/>
      <c r="G2608" s="1496"/>
      <c r="H2608" s="767" t="s">
        <v>2722</v>
      </c>
      <c r="I2608" s="767" t="s">
        <v>2723</v>
      </c>
      <c r="J2608" s="697" t="s">
        <v>1680</v>
      </c>
      <c r="K2608" s="1496"/>
    </row>
    <row r="2609" spans="2:11" ht="30">
      <c r="B2609" s="690"/>
      <c r="C2609" s="1496"/>
      <c r="D2609" s="1496"/>
      <c r="E2609" s="1496"/>
      <c r="F2609" s="1496"/>
      <c r="G2609" s="1496"/>
      <c r="H2609" s="767" t="s">
        <v>2724</v>
      </c>
      <c r="I2609" s="767" t="s">
        <v>2725</v>
      </c>
      <c r="J2609" s="697" t="s">
        <v>2312</v>
      </c>
      <c r="K2609" s="1496"/>
    </row>
    <row r="2610" spans="2:11" ht="30">
      <c r="B2610" s="690"/>
      <c r="C2610" s="1496"/>
      <c r="D2610" s="1496"/>
      <c r="E2610" s="1496"/>
      <c r="F2610" s="1496"/>
      <c r="G2610" s="1496"/>
      <c r="H2610" s="767" t="s">
        <v>2726</v>
      </c>
      <c r="I2610" s="767" t="s">
        <v>2727</v>
      </c>
      <c r="J2610" s="697" t="s">
        <v>1914</v>
      </c>
      <c r="K2610" s="1496"/>
    </row>
    <row r="2611" spans="2:11" ht="30">
      <c r="B2611" s="690"/>
      <c r="C2611" s="1496"/>
      <c r="D2611" s="1496"/>
      <c r="E2611" s="1496"/>
      <c r="F2611" s="1496"/>
      <c r="G2611" s="1496"/>
      <c r="H2611" s="767" t="s">
        <v>2728</v>
      </c>
      <c r="I2611" s="767" t="s">
        <v>2729</v>
      </c>
      <c r="J2611" s="697" t="s">
        <v>2352</v>
      </c>
      <c r="K2611" s="1496"/>
    </row>
    <row r="2612" spans="2:11" ht="30">
      <c r="B2612" s="690"/>
      <c r="C2612" s="1496"/>
      <c r="D2612" s="1496"/>
      <c r="E2612" s="1496"/>
      <c r="F2612" s="1496"/>
      <c r="G2612" s="1496"/>
      <c r="H2612" s="767" t="s">
        <v>2730</v>
      </c>
      <c r="I2612" s="767" t="s">
        <v>2731</v>
      </c>
      <c r="J2612" s="697" t="s">
        <v>1764</v>
      </c>
      <c r="K2612" s="1496"/>
    </row>
    <row r="2613" spans="2:11" ht="45">
      <c r="B2613" s="690"/>
      <c r="C2613" s="1496"/>
      <c r="D2613" s="1496"/>
      <c r="E2613" s="1496"/>
      <c r="F2613" s="1496"/>
      <c r="G2613" s="1496"/>
      <c r="H2613" s="767" t="s">
        <v>2732</v>
      </c>
      <c r="I2613" s="767" t="s">
        <v>2733</v>
      </c>
      <c r="J2613" s="697" t="s">
        <v>1933</v>
      </c>
      <c r="K2613" s="1496"/>
    </row>
    <row r="2614" spans="2:11" ht="30">
      <c r="B2614" s="690"/>
      <c r="C2614" s="1496"/>
      <c r="D2614" s="1496"/>
      <c r="E2614" s="1496"/>
      <c r="F2614" s="1496"/>
      <c r="G2614" s="1496"/>
      <c r="H2614" s="767" t="s">
        <v>2734</v>
      </c>
      <c r="I2614" s="767" t="s">
        <v>2735</v>
      </c>
      <c r="J2614" s="697" t="s">
        <v>1791</v>
      </c>
      <c r="K2614" s="1496"/>
    </row>
    <row r="2615" spans="2:11" ht="15">
      <c r="B2615" s="690"/>
      <c r="C2615" s="1496"/>
      <c r="D2615" s="1496"/>
      <c r="E2615" s="1496"/>
      <c r="F2615" s="1496"/>
      <c r="G2615" s="1496"/>
      <c r="H2615" s="767" t="s">
        <v>2115</v>
      </c>
      <c r="I2615" s="767" t="s">
        <v>2736</v>
      </c>
      <c r="J2615" s="697" t="s">
        <v>2117</v>
      </c>
      <c r="K2615" s="1496"/>
    </row>
    <row r="2616" spans="2:11" ht="30">
      <c r="B2616" s="690"/>
      <c r="C2616" s="1496"/>
      <c r="D2616" s="1496"/>
      <c r="E2616" s="1496"/>
      <c r="F2616" s="1496"/>
      <c r="G2616" s="1496"/>
      <c r="H2616" s="767" t="s">
        <v>2737</v>
      </c>
      <c r="I2616" s="767" t="s">
        <v>2738</v>
      </c>
      <c r="J2616" s="697" t="s">
        <v>2739</v>
      </c>
      <c r="K2616" s="1496"/>
    </row>
    <row r="2617" spans="2:11" ht="30">
      <c r="B2617" s="690"/>
      <c r="C2617" s="1496"/>
      <c r="D2617" s="1496"/>
      <c r="E2617" s="1496"/>
      <c r="F2617" s="1496"/>
      <c r="G2617" s="1496"/>
      <c r="H2617" s="767" t="s">
        <v>2381</v>
      </c>
      <c r="I2617" s="767" t="s">
        <v>2740</v>
      </c>
      <c r="J2617" s="697" t="s">
        <v>2383</v>
      </c>
      <c r="K2617" s="1496"/>
    </row>
    <row r="2618" spans="2:11" ht="30">
      <c r="B2618" s="690"/>
      <c r="C2618" s="1496"/>
      <c r="D2618" s="1496"/>
      <c r="E2618" s="1496"/>
      <c r="F2618" s="1496"/>
      <c r="G2618" s="1496"/>
      <c r="H2618" s="767" t="s">
        <v>2741</v>
      </c>
      <c r="I2618" s="767" t="s">
        <v>2742</v>
      </c>
      <c r="J2618" s="697" t="s">
        <v>2743</v>
      </c>
      <c r="K2618" s="1496"/>
    </row>
    <row r="2619" spans="2:11" ht="30">
      <c r="B2619" s="690"/>
      <c r="C2619" s="1496"/>
      <c r="D2619" s="1496"/>
      <c r="E2619" s="1496"/>
      <c r="F2619" s="1496"/>
      <c r="G2619" s="1496"/>
      <c r="H2619" s="767" t="s">
        <v>2744</v>
      </c>
      <c r="I2619" s="767" t="s">
        <v>2745</v>
      </c>
      <c r="J2619" s="697" t="s">
        <v>2746</v>
      </c>
      <c r="K2619" s="1496"/>
    </row>
    <row r="2620" spans="2:11" ht="30">
      <c r="B2620" s="690"/>
      <c r="C2620" s="1496"/>
      <c r="D2620" s="1496"/>
      <c r="E2620" s="1496"/>
      <c r="F2620" s="1496"/>
      <c r="G2620" s="1496"/>
      <c r="H2620" s="767" t="s">
        <v>2747</v>
      </c>
      <c r="I2620" s="767" t="s">
        <v>2748</v>
      </c>
      <c r="J2620" s="697" t="s">
        <v>2670</v>
      </c>
      <c r="K2620" s="1496"/>
    </row>
    <row r="2621" spans="2:11" ht="15">
      <c r="B2621" s="690"/>
      <c r="C2621" s="1496"/>
      <c r="D2621" s="1496"/>
      <c r="E2621" s="1496"/>
      <c r="F2621" s="1496"/>
      <c r="G2621" s="1496"/>
      <c r="H2621" s="767" t="s">
        <v>2749</v>
      </c>
      <c r="I2621" s="767" t="s">
        <v>2750</v>
      </c>
      <c r="J2621" s="697" t="s">
        <v>2117</v>
      </c>
      <c r="K2621" s="1496"/>
    </row>
    <row r="2622" spans="2:11" ht="30">
      <c r="B2622" s="690"/>
      <c r="C2622" s="1496"/>
      <c r="D2622" s="1496"/>
      <c r="E2622" s="1496"/>
      <c r="F2622" s="1496"/>
      <c r="G2622" s="1496"/>
      <c r="H2622" s="767" t="s">
        <v>2751</v>
      </c>
      <c r="I2622" s="767" t="s">
        <v>2752</v>
      </c>
      <c r="J2622" s="697" t="s">
        <v>1914</v>
      </c>
      <c r="K2622" s="1496"/>
    </row>
    <row r="2623" spans="2:11" ht="15">
      <c r="B2623" s="690"/>
      <c r="C2623" s="1496"/>
      <c r="D2623" s="1496"/>
      <c r="E2623" s="1496"/>
      <c r="F2623" s="1496"/>
      <c r="G2623" s="1496"/>
      <c r="H2623" s="767" t="s">
        <v>2753</v>
      </c>
      <c r="I2623" s="767" t="s">
        <v>2754</v>
      </c>
      <c r="J2623" s="697"/>
      <c r="K2623" s="1496"/>
    </row>
    <row r="2624" spans="2:11" ht="15">
      <c r="B2624" s="690"/>
      <c r="C2624" s="1496"/>
      <c r="D2624" s="1496"/>
      <c r="E2624" s="1496"/>
      <c r="F2624" s="1496"/>
      <c r="G2624" s="1496"/>
      <c r="H2624" s="767" t="s">
        <v>2755</v>
      </c>
      <c r="I2624" s="767" t="s">
        <v>2756</v>
      </c>
      <c r="J2624" s="697"/>
      <c r="K2624" s="1496"/>
    </row>
    <row r="2625" spans="2:11" ht="15">
      <c r="B2625" s="690"/>
      <c r="C2625" s="1496"/>
      <c r="D2625" s="1496"/>
      <c r="E2625" s="1496"/>
      <c r="F2625" s="1496"/>
      <c r="G2625" s="1496"/>
      <c r="H2625" s="767" t="s">
        <v>2757</v>
      </c>
      <c r="I2625" s="767" t="s">
        <v>2758</v>
      </c>
      <c r="J2625" s="697"/>
      <c r="K2625" s="1496"/>
    </row>
    <row r="2626" spans="2:11" ht="15">
      <c r="B2626" s="690"/>
      <c r="C2626" s="1496"/>
      <c r="D2626" s="1496"/>
      <c r="E2626" s="1496"/>
      <c r="F2626" s="1496"/>
      <c r="G2626" s="1496"/>
      <c r="H2626" s="767" t="s">
        <v>2146</v>
      </c>
      <c r="I2626" s="767" t="s">
        <v>2759</v>
      </c>
      <c r="J2626" s="697"/>
      <c r="K2626" s="1496"/>
    </row>
    <row r="2627" spans="2:11" ht="30">
      <c r="B2627" s="690"/>
      <c r="C2627" s="1496"/>
      <c r="D2627" s="1496"/>
      <c r="E2627" s="1496"/>
      <c r="F2627" s="1496"/>
      <c r="G2627" s="1496"/>
      <c r="H2627" s="767" t="s">
        <v>2760</v>
      </c>
      <c r="I2627" s="767" t="s">
        <v>2761</v>
      </c>
      <c r="J2627" s="697" t="s">
        <v>1791</v>
      </c>
      <c r="K2627" s="1496"/>
    </row>
    <row r="2628" spans="2:11" ht="30">
      <c r="B2628" s="690"/>
      <c r="C2628" s="1496"/>
      <c r="D2628" s="1496"/>
      <c r="E2628" s="1496"/>
      <c r="F2628" s="1496"/>
      <c r="G2628" s="1496"/>
      <c r="H2628" s="767" t="s">
        <v>2503</v>
      </c>
      <c r="I2628" s="767" t="s">
        <v>2762</v>
      </c>
      <c r="J2628" s="697" t="s">
        <v>2763</v>
      </c>
      <c r="K2628" s="1496"/>
    </row>
    <row r="2629" spans="2:11" ht="15">
      <c r="B2629" s="690"/>
      <c r="C2629" s="1496"/>
      <c r="D2629" s="1496"/>
      <c r="E2629" s="1496"/>
      <c r="F2629" s="1496"/>
      <c r="G2629" s="1496"/>
      <c r="H2629" s="767" t="s">
        <v>1730</v>
      </c>
      <c r="I2629" s="767" t="s">
        <v>2764</v>
      </c>
      <c r="J2629" s="697"/>
      <c r="K2629" s="1496"/>
    </row>
    <row r="2630" spans="2:11" ht="15">
      <c r="B2630" s="690"/>
      <c r="C2630" s="1496"/>
      <c r="D2630" s="1496"/>
      <c r="E2630" s="1496"/>
      <c r="F2630" s="1496"/>
      <c r="G2630" s="1496"/>
      <c r="H2630" s="767" t="s">
        <v>1731</v>
      </c>
      <c r="I2630" s="767" t="s">
        <v>2765</v>
      </c>
      <c r="J2630" s="697"/>
      <c r="K2630" s="1496"/>
    </row>
    <row r="2631" spans="2:11" ht="15">
      <c r="B2631" s="690"/>
      <c r="C2631" s="1496"/>
      <c r="D2631" s="1496"/>
      <c r="E2631" s="1496"/>
      <c r="F2631" s="1496"/>
      <c r="G2631" s="1496"/>
      <c r="H2631" s="767" t="s">
        <v>2766</v>
      </c>
      <c r="I2631" s="767" t="s">
        <v>2767</v>
      </c>
      <c r="J2631" s="697"/>
      <c r="K2631" s="1496"/>
    </row>
    <row r="2632" spans="2:11" ht="15">
      <c r="B2632" s="690"/>
      <c r="C2632" s="1496"/>
      <c r="D2632" s="1496"/>
      <c r="E2632" s="1496"/>
      <c r="F2632" s="1496"/>
      <c r="G2632" s="1496"/>
      <c r="H2632" s="767" t="s">
        <v>2768</v>
      </c>
      <c r="I2632" s="767" t="s">
        <v>2769</v>
      </c>
      <c r="J2632" s="697"/>
      <c r="K2632" s="1496"/>
    </row>
    <row r="2633" spans="2:11" ht="15">
      <c r="B2633" s="690"/>
      <c r="C2633" s="1496"/>
      <c r="D2633" s="1496"/>
      <c r="E2633" s="1496"/>
      <c r="F2633" s="1496"/>
      <c r="G2633" s="1496"/>
      <c r="H2633" s="767" t="s">
        <v>1733</v>
      </c>
      <c r="I2633" s="767" t="s">
        <v>2770</v>
      </c>
      <c r="J2633" s="697"/>
      <c r="K2633" s="1496"/>
    </row>
    <row r="2634" spans="2:11" ht="30">
      <c r="B2634" s="690"/>
      <c r="C2634" s="1496"/>
      <c r="D2634" s="1496"/>
      <c r="E2634" s="1496"/>
      <c r="F2634" s="1496"/>
      <c r="G2634" s="1496"/>
      <c r="H2634" s="767" t="s">
        <v>2771</v>
      </c>
      <c r="I2634" s="767" t="s">
        <v>2772</v>
      </c>
      <c r="J2634" s="697" t="s">
        <v>2773</v>
      </c>
      <c r="K2634" s="1496"/>
    </row>
    <row r="2635" spans="2:11" ht="15">
      <c r="B2635" s="690"/>
      <c r="C2635" s="1496"/>
      <c r="D2635" s="1496"/>
      <c r="E2635" s="1496"/>
      <c r="F2635" s="1496"/>
      <c r="G2635" s="1496"/>
      <c r="H2635" s="767" t="s">
        <v>2774</v>
      </c>
      <c r="I2635" s="767" t="s">
        <v>2775</v>
      </c>
      <c r="J2635" s="697" t="s">
        <v>2776</v>
      </c>
      <c r="K2635" s="1496"/>
    </row>
    <row r="2636" spans="2:11" ht="15">
      <c r="B2636" s="690"/>
      <c r="C2636" s="1496"/>
      <c r="D2636" s="1496"/>
      <c r="E2636" s="1496"/>
      <c r="F2636" s="1496"/>
      <c r="G2636" s="1496"/>
      <c r="H2636" s="767" t="s">
        <v>2777</v>
      </c>
      <c r="I2636" s="767" t="s">
        <v>2778</v>
      </c>
      <c r="J2636" s="697" t="s">
        <v>2773</v>
      </c>
      <c r="K2636" s="1496"/>
    </row>
    <row r="2637" spans="2:11" ht="15">
      <c r="B2637" s="690"/>
      <c r="C2637" s="1496"/>
      <c r="D2637" s="1496"/>
      <c r="E2637" s="1496"/>
      <c r="F2637" s="1496"/>
      <c r="G2637" s="1496"/>
      <c r="H2637" s="767" t="s">
        <v>2779</v>
      </c>
      <c r="I2637" s="767" t="s">
        <v>2780</v>
      </c>
      <c r="J2637" s="697" t="s">
        <v>2781</v>
      </c>
      <c r="K2637" s="1496"/>
    </row>
    <row r="2638" spans="2:11" ht="15">
      <c r="B2638" s="690"/>
      <c r="C2638" s="1496"/>
      <c r="D2638" s="1496"/>
      <c r="E2638" s="1496"/>
      <c r="F2638" s="1496"/>
      <c r="G2638" s="1496"/>
      <c r="H2638" s="767" t="s">
        <v>2782</v>
      </c>
      <c r="I2638" s="767" t="s">
        <v>2783</v>
      </c>
      <c r="J2638" s="697" t="s">
        <v>2781</v>
      </c>
      <c r="K2638" s="1496"/>
    </row>
    <row r="2639" spans="2:11" ht="15">
      <c r="B2639" s="690"/>
      <c r="C2639" s="1496"/>
      <c r="D2639" s="1496"/>
      <c r="E2639" s="1496"/>
      <c r="F2639" s="1496"/>
      <c r="G2639" s="1496"/>
      <c r="H2639" s="767" t="s">
        <v>2784</v>
      </c>
      <c r="I2639" s="767" t="s">
        <v>2785</v>
      </c>
      <c r="J2639" s="697" t="s">
        <v>2523</v>
      </c>
      <c r="K2639" s="1496"/>
    </row>
    <row r="2640" spans="2:11" ht="15">
      <c r="B2640" s="690"/>
      <c r="C2640" s="1496"/>
      <c r="D2640" s="1496"/>
      <c r="E2640" s="1496"/>
      <c r="F2640" s="1496"/>
      <c r="G2640" s="1496"/>
      <c r="H2640" s="767" t="s">
        <v>2786</v>
      </c>
      <c r="I2640" s="767" t="s">
        <v>2787</v>
      </c>
      <c r="J2640" s="697" t="s">
        <v>2788</v>
      </c>
      <c r="K2640" s="1496"/>
    </row>
    <row r="2641" spans="2:11" ht="15">
      <c r="B2641" s="690"/>
      <c r="C2641" s="1496"/>
      <c r="D2641" s="1496"/>
      <c r="E2641" s="1496"/>
      <c r="F2641" s="1496"/>
      <c r="G2641" s="1496"/>
      <c r="H2641" s="767" t="s">
        <v>2789</v>
      </c>
      <c r="I2641" s="767" t="s">
        <v>2790</v>
      </c>
      <c r="J2641" s="697" t="s">
        <v>2781</v>
      </c>
      <c r="K2641" s="1496"/>
    </row>
    <row r="2642" spans="2:11" ht="15">
      <c r="B2642" s="690"/>
      <c r="C2642" s="1496"/>
      <c r="D2642" s="1496"/>
      <c r="E2642" s="1496"/>
      <c r="F2642" s="1496"/>
      <c r="G2642" s="1496"/>
      <c r="H2642" s="767" t="s">
        <v>2791</v>
      </c>
      <c r="I2642" s="767" t="s">
        <v>2792</v>
      </c>
      <c r="J2642" s="697" t="s">
        <v>2781</v>
      </c>
      <c r="K2642" s="1496"/>
    </row>
    <row r="2643" spans="2:11" ht="15">
      <c r="B2643" s="690"/>
      <c r="C2643" s="1496"/>
      <c r="D2643" s="1496"/>
      <c r="E2643" s="1496"/>
      <c r="F2643" s="1496"/>
      <c r="G2643" s="1496"/>
      <c r="H2643" s="767" t="s">
        <v>2526</v>
      </c>
      <c r="I2643" s="767" t="s">
        <v>2793</v>
      </c>
      <c r="J2643" s="697" t="s">
        <v>2528</v>
      </c>
      <c r="K2643" s="1496"/>
    </row>
    <row r="2644" spans="2:11" ht="15">
      <c r="B2644" s="690"/>
      <c r="C2644" s="1496"/>
      <c r="D2644" s="1496"/>
      <c r="E2644" s="1496"/>
      <c r="F2644" s="1496"/>
      <c r="G2644" s="1496"/>
      <c r="H2644" s="767" t="s">
        <v>2794</v>
      </c>
      <c r="I2644" s="767" t="s">
        <v>2795</v>
      </c>
      <c r="J2644" s="697" t="s">
        <v>2781</v>
      </c>
      <c r="K2644" s="1496"/>
    </row>
    <row r="2645" spans="2:11" ht="15">
      <c r="B2645" s="690"/>
      <c r="C2645" s="1496"/>
      <c r="D2645" s="1496"/>
      <c r="E2645" s="1496"/>
      <c r="F2645" s="1496"/>
      <c r="G2645" s="1496"/>
      <c r="H2645" s="795" t="s">
        <v>3627</v>
      </c>
      <c r="I2645" s="795" t="s">
        <v>3628</v>
      </c>
      <c r="J2645" s="796">
        <v>2020</v>
      </c>
      <c r="K2645" s="1473"/>
    </row>
    <row r="2646" spans="2:11" ht="15">
      <c r="B2646" s="690"/>
      <c r="C2646" s="1496"/>
      <c r="D2646" s="1496"/>
      <c r="E2646" s="1496"/>
      <c r="F2646" s="1496"/>
      <c r="G2646" s="1496"/>
      <c r="H2646" s="795" t="s">
        <v>3629</v>
      </c>
      <c r="I2646" s="795" t="s">
        <v>3630</v>
      </c>
      <c r="J2646" s="796">
        <v>2020</v>
      </c>
      <c r="K2646" s="1473"/>
    </row>
    <row r="2647" spans="2:11" ht="15">
      <c r="B2647" s="690"/>
      <c r="C2647" s="1496"/>
      <c r="D2647" s="1496"/>
      <c r="E2647" s="1496"/>
      <c r="F2647" s="1496"/>
      <c r="G2647" s="1496"/>
      <c r="H2647" s="795" t="s">
        <v>3629</v>
      </c>
      <c r="I2647" s="795" t="s">
        <v>3631</v>
      </c>
      <c r="J2647" s="796">
        <v>2020</v>
      </c>
      <c r="K2647" s="1473"/>
    </row>
    <row r="2648" spans="2:11" ht="15">
      <c r="B2648" s="690"/>
      <c r="C2648" s="1496"/>
      <c r="D2648" s="1496"/>
      <c r="E2648" s="1496"/>
      <c r="F2648" s="1496"/>
      <c r="G2648" s="1496"/>
      <c r="H2648" s="795" t="s">
        <v>3629</v>
      </c>
      <c r="I2648" s="795" t="s">
        <v>3632</v>
      </c>
      <c r="J2648" s="796">
        <v>2020</v>
      </c>
      <c r="K2648" s="1473"/>
    </row>
    <row r="2649" spans="2:11" ht="15">
      <c r="B2649" s="690"/>
      <c r="C2649" s="1496"/>
      <c r="D2649" s="1496"/>
      <c r="E2649" s="1496"/>
      <c r="F2649" s="1496"/>
      <c r="G2649" s="1496"/>
      <c r="H2649" s="795" t="s">
        <v>3505</v>
      </c>
      <c r="I2649" s="795" t="s">
        <v>3633</v>
      </c>
      <c r="J2649" s="796">
        <v>2020</v>
      </c>
      <c r="K2649" s="1473"/>
    </row>
    <row r="2650" spans="2:11" ht="15">
      <c r="B2650" s="690"/>
      <c r="C2650" s="1496"/>
      <c r="D2650" s="1496"/>
      <c r="E2650" s="1496"/>
      <c r="F2650" s="1496"/>
      <c r="G2650" s="1496"/>
      <c r="H2650" s="795" t="s">
        <v>3505</v>
      </c>
      <c r="I2650" s="795" t="s">
        <v>3634</v>
      </c>
      <c r="J2650" s="796">
        <v>2020</v>
      </c>
      <c r="K2650" s="1473"/>
    </row>
    <row r="2651" spans="2:11" ht="15">
      <c r="B2651" s="690"/>
      <c r="C2651" s="1496"/>
      <c r="D2651" s="1496"/>
      <c r="E2651" s="1496"/>
      <c r="F2651" s="1496"/>
      <c r="G2651" s="1496"/>
      <c r="H2651" s="795" t="s">
        <v>3505</v>
      </c>
      <c r="I2651" s="795" t="s">
        <v>3635</v>
      </c>
      <c r="J2651" s="796">
        <v>2020</v>
      </c>
      <c r="K2651" s="1473"/>
    </row>
    <row r="2652" spans="2:11" ht="15.6" thickBot="1">
      <c r="B2652" s="690"/>
      <c r="C2652" s="1503"/>
      <c r="D2652" s="1503"/>
      <c r="E2652" s="1503"/>
      <c r="F2652" s="1503"/>
      <c r="G2652" s="1503"/>
      <c r="H2652" s="782" t="s">
        <v>4507</v>
      </c>
      <c r="I2652" s="806" t="s">
        <v>4508</v>
      </c>
      <c r="J2652" s="800">
        <v>2023</v>
      </c>
      <c r="K2652" s="1474"/>
    </row>
    <row r="2653" spans="2:11" ht="75" customHeight="1">
      <c r="B2653" s="690">
        <v>11</v>
      </c>
      <c r="C2653" s="1472" t="s">
        <v>2796</v>
      </c>
      <c r="D2653" s="1472" t="s">
        <v>2797</v>
      </c>
      <c r="E2653" s="1472">
        <v>15</v>
      </c>
      <c r="F2653" s="1517">
        <v>4.51</v>
      </c>
      <c r="G2653" s="1469">
        <v>4</v>
      </c>
      <c r="H2653" s="811" t="s">
        <v>2798</v>
      </c>
      <c r="I2653" s="773" t="s">
        <v>2799</v>
      </c>
      <c r="J2653" s="693" t="s">
        <v>1787</v>
      </c>
      <c r="K2653" s="1514" t="s">
        <v>2800</v>
      </c>
    </row>
    <row r="2654" spans="2:11" ht="30">
      <c r="B2654" s="690"/>
      <c r="C2654" s="1496"/>
      <c r="D2654" s="1496"/>
      <c r="E2654" s="1496"/>
      <c r="F2654" s="1518"/>
      <c r="G2654" s="1504"/>
      <c r="H2654" s="812" t="s">
        <v>2801</v>
      </c>
      <c r="I2654" s="767" t="s">
        <v>2802</v>
      </c>
      <c r="J2654" s="697" t="s">
        <v>2352</v>
      </c>
      <c r="K2654" s="1515"/>
    </row>
    <row r="2655" spans="2:11" ht="30">
      <c r="B2655" s="690"/>
      <c r="C2655" s="1496"/>
      <c r="D2655" s="1496"/>
      <c r="E2655" s="1496"/>
      <c r="F2655" s="1518"/>
      <c r="G2655" s="1504"/>
      <c r="H2655" s="812" t="s">
        <v>1929</v>
      </c>
      <c r="I2655" s="767" t="s">
        <v>2803</v>
      </c>
      <c r="J2655" s="697" t="s">
        <v>1764</v>
      </c>
      <c r="K2655" s="1515"/>
    </row>
    <row r="2656" spans="2:11" ht="30">
      <c r="B2656" s="690"/>
      <c r="C2656" s="1496"/>
      <c r="D2656" s="1496"/>
      <c r="E2656" s="1496"/>
      <c r="F2656" s="1518"/>
      <c r="G2656" s="1504"/>
      <c r="H2656" s="812" t="s">
        <v>1678</v>
      </c>
      <c r="I2656" s="767" t="s">
        <v>2804</v>
      </c>
      <c r="J2656" s="697" t="s">
        <v>2805</v>
      </c>
      <c r="K2656" s="1515"/>
    </row>
    <row r="2657" spans="2:11" ht="15">
      <c r="B2657" s="690"/>
      <c r="C2657" s="1496"/>
      <c r="D2657" s="1496"/>
      <c r="E2657" s="1496"/>
      <c r="F2657" s="1518"/>
      <c r="G2657" s="1504"/>
      <c r="H2657" s="812" t="s">
        <v>1807</v>
      </c>
      <c r="I2657" s="767" t="s">
        <v>2806</v>
      </c>
      <c r="J2657" s="697" t="s">
        <v>1808</v>
      </c>
      <c r="K2657" s="1515"/>
    </row>
    <row r="2658" spans="2:11" ht="30">
      <c r="B2658" s="690"/>
      <c r="C2658" s="1496"/>
      <c r="D2658" s="1496"/>
      <c r="E2658" s="1496"/>
      <c r="F2658" s="1518"/>
      <c r="G2658" s="1504"/>
      <c r="H2658" s="812" t="s">
        <v>2807</v>
      </c>
      <c r="I2658" s="767" t="s">
        <v>2808</v>
      </c>
      <c r="J2658" s="697" t="s">
        <v>1937</v>
      </c>
      <c r="K2658" s="1515"/>
    </row>
    <row r="2659" spans="2:11" ht="30">
      <c r="B2659" s="690"/>
      <c r="C2659" s="1496"/>
      <c r="D2659" s="1496"/>
      <c r="E2659" s="1496"/>
      <c r="F2659" s="1518"/>
      <c r="G2659" s="1504"/>
      <c r="H2659" s="812" t="s">
        <v>2809</v>
      </c>
      <c r="I2659" s="767" t="s">
        <v>4966</v>
      </c>
      <c r="J2659" s="697" t="s">
        <v>1836</v>
      </c>
      <c r="K2659" s="1515"/>
    </row>
    <row r="2660" spans="2:11" ht="30">
      <c r="B2660" s="690"/>
      <c r="C2660" s="1496"/>
      <c r="D2660" s="1496"/>
      <c r="E2660" s="1496"/>
      <c r="F2660" s="1518"/>
      <c r="G2660" s="1504"/>
      <c r="H2660" s="812" t="s">
        <v>2810</v>
      </c>
      <c r="I2660" s="767" t="s">
        <v>4967</v>
      </c>
      <c r="J2660" s="697" t="s">
        <v>2515</v>
      </c>
      <c r="K2660" s="1515"/>
    </row>
    <row r="2661" spans="2:11" ht="15">
      <c r="B2661" s="690"/>
      <c r="C2661" s="1496"/>
      <c r="D2661" s="1496"/>
      <c r="E2661" s="1496"/>
      <c r="F2661" s="1518"/>
      <c r="G2661" s="1504"/>
      <c r="H2661" s="812" t="s">
        <v>2811</v>
      </c>
      <c r="I2661" s="767" t="s">
        <v>2812</v>
      </c>
      <c r="J2661" s="697" t="s">
        <v>2515</v>
      </c>
      <c r="K2661" s="1515"/>
    </row>
    <row r="2662" spans="2:11" ht="30">
      <c r="B2662" s="690"/>
      <c r="C2662" s="1496"/>
      <c r="D2662" s="1496"/>
      <c r="E2662" s="1496"/>
      <c r="F2662" s="1518"/>
      <c r="G2662" s="1504"/>
      <c r="H2662" s="812" t="s">
        <v>2813</v>
      </c>
      <c r="I2662" s="767" t="s">
        <v>4968</v>
      </c>
      <c r="J2662" s="697" t="s">
        <v>2515</v>
      </c>
      <c r="K2662" s="1515"/>
    </row>
    <row r="2663" spans="2:11" ht="30">
      <c r="B2663" s="690"/>
      <c r="C2663" s="1496"/>
      <c r="D2663" s="1496"/>
      <c r="E2663" s="1496"/>
      <c r="F2663" s="1518"/>
      <c r="G2663" s="1504"/>
      <c r="H2663" s="812" t="s">
        <v>2814</v>
      </c>
      <c r="I2663" s="767" t="s">
        <v>2815</v>
      </c>
      <c r="J2663" s="697" t="s">
        <v>2816</v>
      </c>
      <c r="K2663" s="1515"/>
    </row>
    <row r="2664" spans="2:11" ht="15">
      <c r="B2664" s="690"/>
      <c r="C2664" s="1496"/>
      <c r="D2664" s="1496"/>
      <c r="E2664" s="1496"/>
      <c r="F2664" s="1518"/>
      <c r="G2664" s="1504"/>
      <c r="H2664" s="813" t="s">
        <v>3636</v>
      </c>
      <c r="I2664" s="769" t="s">
        <v>3637</v>
      </c>
      <c r="J2664" s="697">
        <v>2016</v>
      </c>
      <c r="K2664" s="1515"/>
    </row>
    <row r="2665" spans="2:11" ht="15">
      <c r="B2665" s="690"/>
      <c r="C2665" s="1496"/>
      <c r="D2665" s="1496"/>
      <c r="E2665" s="1496"/>
      <c r="F2665" s="1518"/>
      <c r="G2665" s="1504"/>
      <c r="H2665" s="813" t="s">
        <v>3638</v>
      </c>
      <c r="I2665" s="769" t="s">
        <v>3639</v>
      </c>
      <c r="J2665" s="697">
        <v>2016</v>
      </c>
      <c r="K2665" s="1515"/>
    </row>
    <row r="2666" spans="2:11" ht="15">
      <c r="B2666" s="690"/>
      <c r="C2666" s="1496"/>
      <c r="D2666" s="1496"/>
      <c r="E2666" s="1496"/>
      <c r="F2666" s="1518"/>
      <c r="G2666" s="1504"/>
      <c r="H2666" s="813" t="s">
        <v>3640</v>
      </c>
      <c r="I2666" s="769" t="s">
        <v>3641</v>
      </c>
      <c r="J2666" s="697">
        <v>2018</v>
      </c>
      <c r="K2666" s="1515"/>
    </row>
    <row r="2667" spans="2:11" ht="15.6" thickBot="1">
      <c r="B2667" s="814"/>
      <c r="C2667" s="1503"/>
      <c r="D2667" s="1503"/>
      <c r="E2667" s="1503"/>
      <c r="F2667" s="1519"/>
      <c r="G2667" s="1505"/>
      <c r="H2667" s="706" t="s">
        <v>4969</v>
      </c>
      <c r="I2667" s="721" t="s">
        <v>4970</v>
      </c>
      <c r="J2667" s="815">
        <v>2024</v>
      </c>
      <c r="K2667" s="1516"/>
    </row>
    <row r="2668" spans="2:11" ht="60" customHeight="1">
      <c r="B2668" s="690">
        <v>12</v>
      </c>
      <c r="C2668" s="1497" t="s">
        <v>2817</v>
      </c>
      <c r="D2668" s="1497" t="s">
        <v>2818</v>
      </c>
      <c r="E2668" s="1497">
        <v>15</v>
      </c>
      <c r="F2668" s="1497" t="s">
        <v>2819</v>
      </c>
      <c r="G2668" s="1497" t="s">
        <v>2820</v>
      </c>
      <c r="H2668" s="789" t="s">
        <v>2821</v>
      </c>
      <c r="I2668" s="789">
        <v>602517</v>
      </c>
      <c r="J2668" s="790">
        <v>2009</v>
      </c>
      <c r="K2668" s="1496" t="s">
        <v>2822</v>
      </c>
    </row>
    <row r="2669" spans="2:11" ht="15">
      <c r="B2669" s="690"/>
      <c r="C2669" s="1504"/>
      <c r="D2669" s="1504"/>
      <c r="E2669" s="1504"/>
      <c r="F2669" s="1504"/>
      <c r="G2669" s="1504"/>
      <c r="H2669" s="767" t="s">
        <v>3642</v>
      </c>
      <c r="I2669" s="767" t="s">
        <v>3643</v>
      </c>
      <c r="J2669" s="697">
        <v>2008</v>
      </c>
      <c r="K2669" s="1496"/>
    </row>
    <row r="2670" spans="2:11" ht="30">
      <c r="B2670" s="690"/>
      <c r="C2670" s="1504"/>
      <c r="D2670" s="1504"/>
      <c r="E2670" s="1504"/>
      <c r="F2670" s="1504"/>
      <c r="G2670" s="1504"/>
      <c r="H2670" s="767" t="s">
        <v>2823</v>
      </c>
      <c r="I2670" s="767">
        <v>602353</v>
      </c>
      <c r="J2670" s="697">
        <v>2009</v>
      </c>
      <c r="K2670" s="1496"/>
    </row>
    <row r="2671" spans="2:11" ht="15">
      <c r="B2671" s="690"/>
      <c r="C2671" s="1504"/>
      <c r="D2671" s="1504"/>
      <c r="E2671" s="1504"/>
      <c r="F2671" s="1504"/>
      <c r="G2671" s="1504"/>
      <c r="H2671" s="767" t="s">
        <v>2824</v>
      </c>
      <c r="I2671" s="767">
        <v>603070</v>
      </c>
      <c r="J2671" s="697">
        <v>2011</v>
      </c>
      <c r="K2671" s="1496"/>
    </row>
    <row r="2672" spans="2:11" ht="15">
      <c r="B2672" s="690"/>
      <c r="C2672" s="1504"/>
      <c r="D2672" s="1504"/>
      <c r="E2672" s="1504"/>
      <c r="F2672" s="1504"/>
      <c r="G2672" s="1504"/>
      <c r="H2672" s="767" t="s">
        <v>2825</v>
      </c>
      <c r="I2672" s="767">
        <v>602541</v>
      </c>
      <c r="J2672" s="697">
        <v>2009</v>
      </c>
      <c r="K2672" s="1496"/>
    </row>
    <row r="2673" spans="2:11" ht="30">
      <c r="B2673" s="690"/>
      <c r="C2673" s="1504"/>
      <c r="D2673" s="1504"/>
      <c r="E2673" s="1504"/>
      <c r="F2673" s="1504"/>
      <c r="G2673" s="1504"/>
      <c r="H2673" s="767" t="s">
        <v>1717</v>
      </c>
      <c r="I2673" s="767">
        <v>603876</v>
      </c>
      <c r="J2673" s="697">
        <v>2011</v>
      </c>
      <c r="K2673" s="1496"/>
    </row>
    <row r="2674" spans="2:11" ht="15">
      <c r="B2674" s="690"/>
      <c r="C2674" s="1504"/>
      <c r="D2674" s="1504"/>
      <c r="E2674" s="1504"/>
      <c r="F2674" s="1504"/>
      <c r="G2674" s="1504"/>
      <c r="H2674" s="767" t="s">
        <v>2826</v>
      </c>
      <c r="I2674" s="767">
        <v>601999</v>
      </c>
      <c r="J2674" s="697">
        <v>2008</v>
      </c>
      <c r="K2674" s="1496"/>
    </row>
    <row r="2675" spans="2:11" ht="15">
      <c r="B2675" s="690"/>
      <c r="C2675" s="1504"/>
      <c r="D2675" s="1504"/>
      <c r="E2675" s="1504"/>
      <c r="F2675" s="1504"/>
      <c r="G2675" s="1504"/>
      <c r="H2675" s="767" t="s">
        <v>3054</v>
      </c>
      <c r="I2675" s="767">
        <v>601770</v>
      </c>
      <c r="J2675" s="697">
        <v>2008</v>
      </c>
      <c r="K2675" s="1496"/>
    </row>
    <row r="2676" spans="2:11" ht="15">
      <c r="B2676" s="690"/>
      <c r="C2676" s="1504"/>
      <c r="D2676" s="1504"/>
      <c r="E2676" s="1504"/>
      <c r="F2676" s="1504"/>
      <c r="G2676" s="1504"/>
      <c r="H2676" s="767" t="s">
        <v>2827</v>
      </c>
      <c r="I2676" s="767">
        <v>605063</v>
      </c>
      <c r="J2676" s="697">
        <v>2013</v>
      </c>
      <c r="K2676" s="1497"/>
    </row>
    <row r="2677" spans="2:11" ht="60" customHeight="1">
      <c r="B2677" s="690">
        <v>13</v>
      </c>
      <c r="C2677" s="1504" t="s">
        <v>2828</v>
      </c>
      <c r="D2677" s="1504" t="s">
        <v>2829</v>
      </c>
      <c r="E2677" s="1504">
        <v>15</v>
      </c>
      <c r="F2677" s="1504" t="s">
        <v>2830</v>
      </c>
      <c r="G2677" s="1504">
        <v>4</v>
      </c>
      <c r="H2677" s="767" t="s">
        <v>3469</v>
      </c>
      <c r="I2677" s="767">
        <v>500253</v>
      </c>
      <c r="J2677" s="697">
        <v>2005</v>
      </c>
      <c r="K2677" s="1504" t="s">
        <v>2831</v>
      </c>
    </row>
    <row r="2678" spans="2:11" ht="15">
      <c r="B2678" s="690"/>
      <c r="C2678" s="1504"/>
      <c r="D2678" s="1504"/>
      <c r="E2678" s="1504"/>
      <c r="F2678" s="1504"/>
      <c r="G2678" s="1504"/>
      <c r="H2678" s="767" t="s">
        <v>2832</v>
      </c>
      <c r="I2678" s="767">
        <v>603185</v>
      </c>
      <c r="J2678" s="697">
        <v>2011</v>
      </c>
      <c r="K2678" s="1504"/>
    </row>
    <row r="2679" spans="2:11" ht="30">
      <c r="B2679" s="690"/>
      <c r="C2679" s="1504"/>
      <c r="D2679" s="1504"/>
      <c r="E2679" s="1504"/>
      <c r="F2679" s="1504"/>
      <c r="G2679" s="1504"/>
      <c r="H2679" s="767" t="s">
        <v>2833</v>
      </c>
      <c r="I2679" s="767">
        <v>603764</v>
      </c>
      <c r="J2679" s="697">
        <v>2012</v>
      </c>
      <c r="K2679" s="1504"/>
    </row>
    <row r="2680" spans="2:11" ht="15">
      <c r="B2680" s="690"/>
      <c r="C2680" s="1504"/>
      <c r="D2680" s="1504"/>
      <c r="E2680" s="1504"/>
      <c r="F2680" s="1504"/>
      <c r="G2680" s="1504"/>
      <c r="H2680" s="767" t="s">
        <v>2834</v>
      </c>
      <c r="I2680" s="767">
        <v>901286</v>
      </c>
      <c r="J2680" s="697">
        <v>2012</v>
      </c>
      <c r="K2680" s="1504"/>
    </row>
    <row r="2681" spans="2:11" ht="15.6" thickBot="1">
      <c r="B2681" s="690"/>
      <c r="C2681" s="1505"/>
      <c r="D2681" s="1505"/>
      <c r="E2681" s="1505"/>
      <c r="F2681" s="1505"/>
      <c r="G2681" s="1505"/>
      <c r="H2681" s="699" t="s">
        <v>3644</v>
      </c>
      <c r="I2681" s="699" t="s">
        <v>3645</v>
      </c>
      <c r="J2681" s="700">
        <v>2018</v>
      </c>
      <c r="K2681" s="1505"/>
    </row>
    <row r="2682" spans="2:11" ht="45" customHeight="1">
      <c r="B2682" s="690">
        <v>14</v>
      </c>
      <c r="C2682" s="1472" t="s">
        <v>1700</v>
      </c>
      <c r="D2682" s="1472" t="s">
        <v>3646</v>
      </c>
      <c r="E2682" s="1472">
        <v>15</v>
      </c>
      <c r="F2682" s="1472" t="s">
        <v>2835</v>
      </c>
      <c r="G2682" s="1517">
        <v>4</v>
      </c>
      <c r="H2682" s="773" t="s">
        <v>1703</v>
      </c>
      <c r="I2682" s="773">
        <v>500055</v>
      </c>
      <c r="J2682" s="693">
        <v>2003</v>
      </c>
      <c r="K2682" s="1520" t="s">
        <v>2836</v>
      </c>
    </row>
    <row r="2683" spans="2:11" ht="15">
      <c r="B2683" s="690"/>
      <c r="C2683" s="1496"/>
      <c r="D2683" s="1496"/>
      <c r="E2683" s="1496"/>
      <c r="F2683" s="1496"/>
      <c r="G2683" s="1518"/>
      <c r="H2683" s="767" t="s">
        <v>1704</v>
      </c>
      <c r="I2683" s="767">
        <v>603632</v>
      </c>
      <c r="J2683" s="697">
        <v>2011</v>
      </c>
      <c r="K2683" s="1507"/>
    </row>
    <row r="2684" spans="2:11" ht="15">
      <c r="B2684" s="690"/>
      <c r="C2684" s="1496"/>
      <c r="D2684" s="1496"/>
      <c r="E2684" s="1496"/>
      <c r="F2684" s="1496"/>
      <c r="G2684" s="1518"/>
      <c r="H2684" s="767" t="s">
        <v>1705</v>
      </c>
      <c r="I2684" s="767">
        <v>602448</v>
      </c>
      <c r="J2684" s="697">
        <v>2009</v>
      </c>
      <c r="K2684" s="1507"/>
    </row>
    <row r="2685" spans="2:11" ht="15">
      <c r="B2685" s="690"/>
      <c r="C2685" s="1496"/>
      <c r="D2685" s="1496"/>
      <c r="E2685" s="1496"/>
      <c r="F2685" s="1496"/>
      <c r="G2685" s="1518"/>
      <c r="H2685" s="767" t="s">
        <v>1706</v>
      </c>
      <c r="I2685" s="767">
        <v>603546</v>
      </c>
      <c r="J2685" s="697">
        <v>2011</v>
      </c>
      <c r="K2685" s="1507"/>
    </row>
    <row r="2686" spans="2:11" ht="15">
      <c r="B2686" s="690"/>
      <c r="C2686" s="1496"/>
      <c r="D2686" s="1496"/>
      <c r="E2686" s="1496"/>
      <c r="F2686" s="1496"/>
      <c r="G2686" s="1518"/>
      <c r="H2686" s="767" t="s">
        <v>1707</v>
      </c>
      <c r="I2686" s="767">
        <v>603290</v>
      </c>
      <c r="J2686" s="697">
        <v>2011</v>
      </c>
      <c r="K2686" s="1507"/>
    </row>
    <row r="2687" spans="2:11" ht="15">
      <c r="B2687" s="690"/>
      <c r="C2687" s="1496"/>
      <c r="D2687" s="1496"/>
      <c r="E2687" s="1496"/>
      <c r="F2687" s="1496"/>
      <c r="G2687" s="1518"/>
      <c r="H2687" s="767" t="s">
        <v>1708</v>
      </c>
      <c r="I2687" s="767">
        <v>601540</v>
      </c>
      <c r="J2687" s="697">
        <v>2007</v>
      </c>
      <c r="K2687" s="1507"/>
    </row>
    <row r="2688" spans="2:11" ht="15">
      <c r="B2688" s="690"/>
      <c r="C2688" s="1496"/>
      <c r="D2688" s="1496"/>
      <c r="E2688" s="1496"/>
      <c r="F2688" s="1496"/>
      <c r="G2688" s="1518"/>
      <c r="H2688" s="767" t="s">
        <v>1709</v>
      </c>
      <c r="I2688" s="767">
        <v>603466</v>
      </c>
      <c r="J2688" s="697">
        <v>2011</v>
      </c>
      <c r="K2688" s="1507"/>
    </row>
    <row r="2689" spans="2:11" ht="15">
      <c r="B2689" s="690"/>
      <c r="C2689" s="1496"/>
      <c r="D2689" s="1496"/>
      <c r="E2689" s="1496"/>
      <c r="F2689" s="1496"/>
      <c r="G2689" s="1518"/>
      <c r="H2689" s="767" t="s">
        <v>1710</v>
      </c>
      <c r="I2689" s="767">
        <v>601485</v>
      </c>
      <c r="J2689" s="697">
        <v>2007</v>
      </c>
      <c r="K2689" s="1507"/>
    </row>
    <row r="2690" spans="2:11" ht="15">
      <c r="B2690" s="690"/>
      <c r="C2690" s="1496"/>
      <c r="D2690" s="1496"/>
      <c r="E2690" s="1496"/>
      <c r="F2690" s="1496"/>
      <c r="G2690" s="1518"/>
      <c r="H2690" s="767" t="s">
        <v>1711</v>
      </c>
      <c r="I2690" s="767">
        <v>2300115</v>
      </c>
      <c r="J2690" s="697"/>
      <c r="K2690" s="1507"/>
    </row>
    <row r="2691" spans="2:11" ht="15">
      <c r="B2691" s="690"/>
      <c r="C2691" s="1496"/>
      <c r="D2691" s="1496"/>
      <c r="E2691" s="1496"/>
      <c r="F2691" s="1496"/>
      <c r="G2691" s="1518"/>
      <c r="H2691" s="767" t="s">
        <v>1712</v>
      </c>
      <c r="I2691" s="767">
        <v>500405</v>
      </c>
      <c r="J2691" s="697">
        <v>2011</v>
      </c>
      <c r="K2691" s="1507"/>
    </row>
    <row r="2692" spans="2:11" ht="15">
      <c r="B2692" s="690"/>
      <c r="C2692" s="1496"/>
      <c r="D2692" s="1496"/>
      <c r="E2692" s="1496"/>
      <c r="F2692" s="1496"/>
      <c r="G2692" s="1518"/>
      <c r="H2692" s="767" t="s">
        <v>1713</v>
      </c>
      <c r="I2692" s="767">
        <v>603293</v>
      </c>
      <c r="J2692" s="697">
        <v>2011</v>
      </c>
      <c r="K2692" s="1507"/>
    </row>
    <row r="2693" spans="2:11" ht="15">
      <c r="B2693" s="690"/>
      <c r="C2693" s="1496"/>
      <c r="D2693" s="1496"/>
      <c r="E2693" s="1496"/>
      <c r="F2693" s="1496"/>
      <c r="G2693" s="1518"/>
      <c r="H2693" s="767" t="s">
        <v>1714</v>
      </c>
      <c r="I2693" s="767">
        <v>603471</v>
      </c>
      <c r="J2693" s="697">
        <v>2011</v>
      </c>
      <c r="K2693" s="1507"/>
    </row>
    <row r="2694" spans="2:11" ht="30">
      <c r="B2694" s="690"/>
      <c r="C2694" s="1496"/>
      <c r="D2694" s="1496"/>
      <c r="E2694" s="1496"/>
      <c r="F2694" s="1496"/>
      <c r="G2694" s="1518"/>
      <c r="H2694" s="767" t="s">
        <v>1715</v>
      </c>
      <c r="I2694" s="767">
        <v>603515</v>
      </c>
      <c r="J2694" s="697">
        <v>2011</v>
      </c>
      <c r="K2694" s="1507"/>
    </row>
    <row r="2695" spans="2:11" ht="30">
      <c r="B2695" s="690"/>
      <c r="C2695" s="1496"/>
      <c r="D2695" s="1496"/>
      <c r="E2695" s="1496"/>
      <c r="F2695" s="1496"/>
      <c r="G2695" s="1518"/>
      <c r="H2695" s="767" t="s">
        <v>1716</v>
      </c>
      <c r="I2695" s="767">
        <v>603514</v>
      </c>
      <c r="J2695" s="697">
        <v>2011</v>
      </c>
      <c r="K2695" s="1507"/>
    </row>
    <row r="2696" spans="2:11" ht="30">
      <c r="B2696" s="690"/>
      <c r="C2696" s="1496"/>
      <c r="D2696" s="1496"/>
      <c r="E2696" s="1496"/>
      <c r="F2696" s="1496"/>
      <c r="G2696" s="1518"/>
      <c r="H2696" s="767" t="s">
        <v>1717</v>
      </c>
      <c r="I2696" s="767">
        <v>603875</v>
      </c>
      <c r="J2696" s="697">
        <v>2011</v>
      </c>
      <c r="K2696" s="1507"/>
    </row>
    <row r="2697" spans="2:11" ht="15">
      <c r="B2697" s="690"/>
      <c r="C2697" s="1496"/>
      <c r="D2697" s="1496"/>
      <c r="E2697" s="1496"/>
      <c r="F2697" s="1496"/>
      <c r="G2697" s="1518"/>
      <c r="H2697" s="767" t="s">
        <v>1718</v>
      </c>
      <c r="I2697" s="767">
        <v>603845</v>
      </c>
      <c r="J2697" s="697">
        <v>2011</v>
      </c>
      <c r="K2697" s="1507"/>
    </row>
    <row r="2698" spans="2:11" ht="15">
      <c r="B2698" s="690"/>
      <c r="C2698" s="1496"/>
      <c r="D2698" s="1496"/>
      <c r="E2698" s="1496"/>
      <c r="F2698" s="1496"/>
      <c r="G2698" s="1518"/>
      <c r="H2698" s="695" t="s">
        <v>3647</v>
      </c>
      <c r="I2698" s="695" t="s">
        <v>3648</v>
      </c>
      <c r="J2698" s="697">
        <v>2017</v>
      </c>
      <c r="K2698" s="1507"/>
    </row>
    <row r="2699" spans="2:11" ht="15">
      <c r="B2699" s="690"/>
      <c r="C2699" s="1496"/>
      <c r="D2699" s="1496"/>
      <c r="E2699" s="1496"/>
      <c r="F2699" s="1496"/>
      <c r="G2699" s="1518"/>
      <c r="H2699" s="695" t="s">
        <v>3649</v>
      </c>
      <c r="I2699" s="695" t="s">
        <v>3650</v>
      </c>
      <c r="J2699" s="697">
        <v>2017</v>
      </c>
      <c r="K2699" s="1507"/>
    </row>
    <row r="2700" spans="2:11" ht="15">
      <c r="B2700" s="690"/>
      <c r="C2700" s="1496"/>
      <c r="D2700" s="1496"/>
      <c r="E2700" s="1496"/>
      <c r="F2700" s="1496"/>
      <c r="G2700" s="1518"/>
      <c r="H2700" s="695" t="s">
        <v>3651</v>
      </c>
      <c r="I2700" s="695" t="s">
        <v>3652</v>
      </c>
      <c r="J2700" s="697">
        <v>2017</v>
      </c>
      <c r="K2700" s="1507"/>
    </row>
    <row r="2701" spans="2:11" ht="15">
      <c r="B2701" s="690"/>
      <c r="C2701" s="1496"/>
      <c r="D2701" s="1496"/>
      <c r="E2701" s="1496"/>
      <c r="F2701" s="1496"/>
      <c r="G2701" s="1518"/>
      <c r="H2701" s="695" t="s">
        <v>3653</v>
      </c>
      <c r="I2701" s="695" t="s">
        <v>3654</v>
      </c>
      <c r="J2701" s="697">
        <v>2017</v>
      </c>
      <c r="K2701" s="1507"/>
    </row>
    <row r="2702" spans="2:11" ht="15">
      <c r="B2702" s="690"/>
      <c r="C2702" s="1496"/>
      <c r="D2702" s="1496"/>
      <c r="E2702" s="1496"/>
      <c r="F2702" s="1496"/>
      <c r="G2702" s="1518"/>
      <c r="H2702" s="695" t="s">
        <v>3653</v>
      </c>
      <c r="I2702" s="695" t="s">
        <v>3655</v>
      </c>
      <c r="J2702" s="697">
        <v>2017</v>
      </c>
      <c r="K2702" s="1507"/>
    </row>
    <row r="2703" spans="2:11" ht="15">
      <c r="B2703" s="690"/>
      <c r="C2703" s="1496"/>
      <c r="D2703" s="1496"/>
      <c r="E2703" s="1496"/>
      <c r="F2703" s="1496"/>
      <c r="G2703" s="1518"/>
      <c r="H2703" s="695" t="s">
        <v>3656</v>
      </c>
      <c r="I2703" s="695" t="s">
        <v>3657</v>
      </c>
      <c r="J2703" s="697">
        <v>2017</v>
      </c>
      <c r="K2703" s="1507"/>
    </row>
    <row r="2704" spans="2:11" ht="15">
      <c r="B2704" s="690"/>
      <c r="C2704" s="1496"/>
      <c r="D2704" s="1496"/>
      <c r="E2704" s="1496"/>
      <c r="F2704" s="1496"/>
      <c r="G2704" s="1518"/>
      <c r="H2704" s="695" t="s">
        <v>3658</v>
      </c>
      <c r="I2704" s="695" t="s">
        <v>3659</v>
      </c>
      <c r="J2704" s="697">
        <v>2017</v>
      </c>
      <c r="K2704" s="1507"/>
    </row>
    <row r="2705" spans="2:11" ht="15">
      <c r="B2705" s="690"/>
      <c r="C2705" s="1496"/>
      <c r="D2705" s="1496"/>
      <c r="E2705" s="1496"/>
      <c r="F2705" s="1496"/>
      <c r="G2705" s="1518"/>
      <c r="H2705" s="695" t="s">
        <v>3660</v>
      </c>
      <c r="I2705" s="695" t="s">
        <v>3661</v>
      </c>
      <c r="J2705" s="697">
        <v>2017</v>
      </c>
      <c r="K2705" s="1507"/>
    </row>
    <row r="2706" spans="2:11" ht="15">
      <c r="B2706" s="690"/>
      <c r="C2706" s="1496"/>
      <c r="D2706" s="1496"/>
      <c r="E2706" s="1496"/>
      <c r="F2706" s="1496"/>
      <c r="G2706" s="1518"/>
      <c r="H2706" s="695" t="s">
        <v>3539</v>
      </c>
      <c r="I2706" s="695" t="s">
        <v>3662</v>
      </c>
      <c r="J2706" s="697">
        <v>2017</v>
      </c>
      <c r="K2706" s="1507"/>
    </row>
    <row r="2707" spans="2:11" ht="15">
      <c r="B2707" s="690"/>
      <c r="C2707" s="1496"/>
      <c r="D2707" s="1496"/>
      <c r="E2707" s="1496"/>
      <c r="F2707" s="1496"/>
      <c r="G2707" s="1518"/>
      <c r="H2707" s="695" t="s">
        <v>3541</v>
      </c>
      <c r="I2707" s="695" t="s">
        <v>3663</v>
      </c>
      <c r="J2707" s="697">
        <v>2017</v>
      </c>
      <c r="K2707" s="1507"/>
    </row>
    <row r="2708" spans="2:11" ht="15">
      <c r="B2708" s="690"/>
      <c r="C2708" s="1496"/>
      <c r="D2708" s="1496"/>
      <c r="E2708" s="1496"/>
      <c r="F2708" s="1496"/>
      <c r="G2708" s="1518"/>
      <c r="H2708" s="695" t="s">
        <v>3664</v>
      </c>
      <c r="I2708" s="695" t="s">
        <v>3665</v>
      </c>
      <c r="J2708" s="697">
        <v>2017</v>
      </c>
      <c r="K2708" s="1507"/>
    </row>
    <row r="2709" spans="2:11" ht="15">
      <c r="B2709" s="690"/>
      <c r="C2709" s="1496"/>
      <c r="D2709" s="1496"/>
      <c r="E2709" s="1496"/>
      <c r="F2709" s="1496"/>
      <c r="G2709" s="1518"/>
      <c r="H2709" s="695" t="s">
        <v>3666</v>
      </c>
      <c r="I2709" s="695" t="s">
        <v>3667</v>
      </c>
      <c r="J2709" s="697">
        <v>2017</v>
      </c>
      <c r="K2709" s="1507"/>
    </row>
    <row r="2710" spans="2:11" ht="15">
      <c r="B2710" s="690"/>
      <c r="C2710" s="1496"/>
      <c r="D2710" s="1496"/>
      <c r="E2710" s="1496"/>
      <c r="F2710" s="1496"/>
      <c r="G2710" s="1518"/>
      <c r="H2710" s="695" t="s">
        <v>3668</v>
      </c>
      <c r="I2710" s="695" t="s">
        <v>3669</v>
      </c>
      <c r="J2710" s="697">
        <v>2018</v>
      </c>
      <c r="K2710" s="1507"/>
    </row>
    <row r="2711" spans="2:11" ht="15">
      <c r="B2711" s="690"/>
      <c r="C2711" s="1496"/>
      <c r="D2711" s="1496"/>
      <c r="E2711" s="1496"/>
      <c r="F2711" s="1496"/>
      <c r="G2711" s="1518"/>
      <c r="H2711" s="695" t="s">
        <v>3670</v>
      </c>
      <c r="I2711" s="695" t="s">
        <v>3671</v>
      </c>
      <c r="J2711" s="697">
        <v>2018</v>
      </c>
      <c r="K2711" s="1507"/>
    </row>
    <row r="2712" spans="2:11" ht="15">
      <c r="B2712" s="690"/>
      <c r="C2712" s="1496"/>
      <c r="D2712" s="1496"/>
      <c r="E2712" s="1496"/>
      <c r="F2712" s="1496"/>
      <c r="G2712" s="1518"/>
      <c r="H2712" s="695" t="s">
        <v>3672</v>
      </c>
      <c r="I2712" s="695" t="s">
        <v>3673</v>
      </c>
      <c r="J2712" s="697">
        <v>2018</v>
      </c>
      <c r="K2712" s="1507"/>
    </row>
    <row r="2713" spans="2:11" ht="15">
      <c r="B2713" s="690"/>
      <c r="C2713" s="1496"/>
      <c r="D2713" s="1496"/>
      <c r="E2713" s="1496"/>
      <c r="F2713" s="1496"/>
      <c r="G2713" s="1518"/>
      <c r="H2713" s="695" t="s">
        <v>3674</v>
      </c>
      <c r="I2713" s="695" t="s">
        <v>3675</v>
      </c>
      <c r="J2713" s="697">
        <v>2018</v>
      </c>
      <c r="K2713" s="1507"/>
    </row>
    <row r="2714" spans="2:11" ht="15">
      <c r="B2714" s="690"/>
      <c r="C2714" s="1496"/>
      <c r="D2714" s="1496"/>
      <c r="E2714" s="1496"/>
      <c r="F2714" s="1496"/>
      <c r="G2714" s="1518"/>
      <c r="H2714" s="695" t="s">
        <v>3676</v>
      </c>
      <c r="I2714" s="695" t="s">
        <v>3677</v>
      </c>
      <c r="J2714" s="697">
        <v>2018</v>
      </c>
      <c r="K2714" s="1507"/>
    </row>
    <row r="2715" spans="2:11" ht="15">
      <c r="B2715" s="690"/>
      <c r="C2715" s="1496"/>
      <c r="D2715" s="1496"/>
      <c r="E2715" s="1496"/>
      <c r="F2715" s="1496"/>
      <c r="G2715" s="1518"/>
      <c r="H2715" s="695" t="s">
        <v>3678</v>
      </c>
      <c r="I2715" s="695" t="s">
        <v>3679</v>
      </c>
      <c r="J2715" s="697">
        <v>2018</v>
      </c>
      <c r="K2715" s="1507"/>
    </row>
    <row r="2716" spans="2:11" ht="15">
      <c r="B2716" s="690"/>
      <c r="C2716" s="1496"/>
      <c r="D2716" s="1496"/>
      <c r="E2716" s="1496"/>
      <c r="F2716" s="1496"/>
      <c r="G2716" s="1518"/>
      <c r="H2716" s="695" t="s">
        <v>3680</v>
      </c>
      <c r="I2716" s="695" t="s">
        <v>3681</v>
      </c>
      <c r="J2716" s="697">
        <v>2018</v>
      </c>
      <c r="K2716" s="1507"/>
    </row>
    <row r="2717" spans="2:11" ht="15">
      <c r="B2717" s="690"/>
      <c r="C2717" s="1496"/>
      <c r="D2717" s="1496"/>
      <c r="E2717" s="1496"/>
      <c r="F2717" s="1496"/>
      <c r="G2717" s="1518"/>
      <c r="H2717" s="695" t="s">
        <v>3680</v>
      </c>
      <c r="I2717" s="695" t="s">
        <v>3682</v>
      </c>
      <c r="J2717" s="697">
        <v>2018</v>
      </c>
      <c r="K2717" s="1507"/>
    </row>
    <row r="2718" spans="2:11" ht="15">
      <c r="B2718" s="690"/>
      <c r="C2718" s="1496"/>
      <c r="D2718" s="1496"/>
      <c r="E2718" s="1496"/>
      <c r="F2718" s="1496"/>
      <c r="G2718" s="1518"/>
      <c r="H2718" s="695" t="s">
        <v>3683</v>
      </c>
      <c r="I2718" s="695" t="s">
        <v>3684</v>
      </c>
      <c r="J2718" s="697">
        <v>2018</v>
      </c>
      <c r="K2718" s="1507"/>
    </row>
    <row r="2719" spans="2:11" ht="15">
      <c r="B2719" s="690"/>
      <c r="C2719" s="1496"/>
      <c r="D2719" s="1496"/>
      <c r="E2719" s="1496"/>
      <c r="F2719" s="1496"/>
      <c r="G2719" s="1518"/>
      <c r="H2719" s="695" t="s">
        <v>3685</v>
      </c>
      <c r="I2719" s="695" t="s">
        <v>3686</v>
      </c>
      <c r="J2719" s="697">
        <v>2018</v>
      </c>
      <c r="K2719" s="1507"/>
    </row>
    <row r="2720" spans="2:11" ht="15">
      <c r="B2720" s="690"/>
      <c r="C2720" s="1496"/>
      <c r="D2720" s="1496"/>
      <c r="E2720" s="1496"/>
      <c r="F2720" s="1496"/>
      <c r="G2720" s="1518"/>
      <c r="H2720" s="695" t="s">
        <v>3687</v>
      </c>
      <c r="I2720" s="695" t="s">
        <v>3688</v>
      </c>
      <c r="J2720" s="697">
        <v>2018</v>
      </c>
      <c r="K2720" s="1507"/>
    </row>
    <row r="2721" spans="2:11" ht="15">
      <c r="B2721" s="690"/>
      <c r="C2721" s="1496"/>
      <c r="D2721" s="1496"/>
      <c r="E2721" s="1496"/>
      <c r="F2721" s="1496"/>
      <c r="G2721" s="1518"/>
      <c r="H2721" s="695" t="s">
        <v>3687</v>
      </c>
      <c r="I2721" s="695" t="s">
        <v>3689</v>
      </c>
      <c r="J2721" s="697">
        <v>2018</v>
      </c>
      <c r="K2721" s="1507"/>
    </row>
    <row r="2722" spans="2:11" ht="15">
      <c r="B2722" s="690"/>
      <c r="C2722" s="1496"/>
      <c r="D2722" s="1496"/>
      <c r="E2722" s="1496"/>
      <c r="F2722" s="1496"/>
      <c r="G2722" s="1518"/>
      <c r="H2722" s="695" t="s">
        <v>3690</v>
      </c>
      <c r="I2722" s="695" t="s">
        <v>3691</v>
      </c>
      <c r="J2722" s="697">
        <v>2018</v>
      </c>
      <c r="K2722" s="1507"/>
    </row>
    <row r="2723" spans="2:11" ht="15">
      <c r="B2723" s="690"/>
      <c r="C2723" s="1496"/>
      <c r="D2723" s="1496"/>
      <c r="E2723" s="1496"/>
      <c r="F2723" s="1496"/>
      <c r="G2723" s="1518"/>
      <c r="H2723" s="695" t="s">
        <v>3692</v>
      </c>
      <c r="I2723" s="695" t="s">
        <v>3693</v>
      </c>
      <c r="J2723" s="697">
        <v>2018</v>
      </c>
      <c r="K2723" s="1507"/>
    </row>
    <row r="2724" spans="2:11" ht="15">
      <c r="B2724" s="690"/>
      <c r="C2724" s="1496"/>
      <c r="D2724" s="1496"/>
      <c r="E2724" s="1496"/>
      <c r="F2724" s="1496"/>
      <c r="G2724" s="1518"/>
      <c r="H2724" s="695" t="s">
        <v>3694</v>
      </c>
      <c r="I2724" s="695" t="s">
        <v>3695</v>
      </c>
      <c r="J2724" s="697">
        <v>2018</v>
      </c>
      <c r="K2724" s="1507"/>
    </row>
    <row r="2725" spans="2:11" ht="15">
      <c r="B2725" s="690"/>
      <c r="C2725" s="1496"/>
      <c r="D2725" s="1496"/>
      <c r="E2725" s="1496"/>
      <c r="F2725" s="1496"/>
      <c r="G2725" s="1518"/>
      <c r="H2725" s="791" t="s">
        <v>3696</v>
      </c>
      <c r="I2725" s="791" t="s">
        <v>3697</v>
      </c>
      <c r="J2725" s="792">
        <v>2020</v>
      </c>
      <c r="K2725" s="1507"/>
    </row>
    <row r="2726" spans="2:11" ht="15">
      <c r="B2726" s="690"/>
      <c r="C2726" s="1496"/>
      <c r="D2726" s="1496"/>
      <c r="E2726" s="1496"/>
      <c r="F2726" s="1496"/>
      <c r="G2726" s="1518"/>
      <c r="H2726" s="791" t="s">
        <v>3698</v>
      </c>
      <c r="I2726" s="791" t="s">
        <v>3699</v>
      </c>
      <c r="J2726" s="792">
        <v>2020</v>
      </c>
      <c r="K2726" s="1507"/>
    </row>
    <row r="2727" spans="2:11" ht="15">
      <c r="B2727" s="690"/>
      <c r="C2727" s="1496"/>
      <c r="D2727" s="1496"/>
      <c r="E2727" s="1496"/>
      <c r="F2727" s="1496"/>
      <c r="G2727" s="1518"/>
      <c r="H2727" s="791" t="s">
        <v>3700</v>
      </c>
      <c r="I2727" s="791" t="s">
        <v>3701</v>
      </c>
      <c r="J2727" s="792">
        <v>2020</v>
      </c>
      <c r="K2727" s="1507"/>
    </row>
    <row r="2728" spans="2:11" ht="15">
      <c r="B2728" s="690"/>
      <c r="C2728" s="1496"/>
      <c r="D2728" s="1496"/>
      <c r="E2728" s="1496"/>
      <c r="F2728" s="1496"/>
      <c r="G2728" s="1518"/>
      <c r="H2728" s="791" t="s">
        <v>3702</v>
      </c>
      <c r="I2728" s="791" t="s">
        <v>3703</v>
      </c>
      <c r="J2728" s="792">
        <v>2020</v>
      </c>
      <c r="K2728" s="1507"/>
    </row>
    <row r="2729" spans="2:11" ht="15">
      <c r="B2729" s="690"/>
      <c r="C2729" s="1496"/>
      <c r="D2729" s="1496"/>
      <c r="E2729" s="1496"/>
      <c r="F2729" s="1496"/>
      <c r="G2729" s="1518"/>
      <c r="H2729" s="793" t="s">
        <v>3704</v>
      </c>
      <c r="I2729" s="793" t="s">
        <v>3705</v>
      </c>
      <c r="J2729" s="794">
        <v>2020</v>
      </c>
      <c r="K2729" s="1507"/>
    </row>
    <row r="2730" spans="2:11" ht="15">
      <c r="B2730" s="690"/>
      <c r="C2730" s="1496"/>
      <c r="D2730" s="1496"/>
      <c r="E2730" s="1496"/>
      <c r="F2730" s="1496"/>
      <c r="G2730" s="1518"/>
      <c r="H2730" s="795" t="s">
        <v>3706</v>
      </c>
      <c r="I2730" s="795" t="s">
        <v>3707</v>
      </c>
      <c r="J2730" s="796">
        <v>2020</v>
      </c>
      <c r="K2730" s="1507"/>
    </row>
    <row r="2731" spans="2:11" ht="15.6" thickBot="1">
      <c r="B2731" s="690"/>
      <c r="C2731" s="1503"/>
      <c r="D2731" s="1503"/>
      <c r="E2731" s="1503"/>
      <c r="F2731" s="1503"/>
      <c r="G2731" s="1519"/>
      <c r="H2731" s="816" t="s">
        <v>4971</v>
      </c>
      <c r="I2731" s="817" t="s">
        <v>4972</v>
      </c>
      <c r="J2731" s="818">
        <v>2023</v>
      </c>
      <c r="K2731" s="1521"/>
    </row>
    <row r="2732" spans="2:11" ht="45" customHeight="1">
      <c r="B2732" s="690">
        <v>15</v>
      </c>
      <c r="C2732" s="1469" t="s">
        <v>2837</v>
      </c>
      <c r="D2732" s="1469" t="s">
        <v>3708</v>
      </c>
      <c r="E2732" s="1469">
        <v>15</v>
      </c>
      <c r="F2732" s="1469" t="s">
        <v>2835</v>
      </c>
      <c r="G2732" s="1469">
        <v>4</v>
      </c>
      <c r="H2732" s="773" t="s">
        <v>1684</v>
      </c>
      <c r="I2732" s="773">
        <v>500123</v>
      </c>
      <c r="J2732" s="693">
        <v>2004</v>
      </c>
      <c r="K2732" s="1469" t="s">
        <v>3709</v>
      </c>
    </row>
    <row r="2733" spans="2:11" ht="15">
      <c r="B2733" s="690"/>
      <c r="C2733" s="1504"/>
      <c r="D2733" s="1504"/>
      <c r="E2733" s="1504"/>
      <c r="F2733" s="1504"/>
      <c r="G2733" s="1504"/>
      <c r="H2733" s="767" t="s">
        <v>1685</v>
      </c>
      <c r="I2733" s="767">
        <v>500124</v>
      </c>
      <c r="J2733" s="697">
        <v>2004</v>
      </c>
      <c r="K2733" s="1504"/>
    </row>
    <row r="2734" spans="2:11" ht="15">
      <c r="B2734" s="690"/>
      <c r="C2734" s="1504"/>
      <c r="D2734" s="1504"/>
      <c r="E2734" s="1504"/>
      <c r="F2734" s="1504"/>
      <c r="G2734" s="1504"/>
      <c r="H2734" s="767" t="s">
        <v>1686</v>
      </c>
      <c r="I2734" s="767">
        <v>500126</v>
      </c>
      <c r="J2734" s="697">
        <v>2004</v>
      </c>
      <c r="K2734" s="1504"/>
    </row>
    <row r="2735" spans="2:11" ht="15">
      <c r="B2735" s="690"/>
      <c r="C2735" s="1504"/>
      <c r="D2735" s="1504"/>
      <c r="E2735" s="1504"/>
      <c r="F2735" s="1504"/>
      <c r="G2735" s="1504"/>
      <c r="H2735" s="767" t="s">
        <v>1687</v>
      </c>
      <c r="I2735" s="767">
        <v>500127</v>
      </c>
      <c r="J2735" s="697">
        <v>2004</v>
      </c>
      <c r="K2735" s="1504"/>
    </row>
    <row r="2736" spans="2:11" ht="15">
      <c r="B2736" s="690"/>
      <c r="C2736" s="1504"/>
      <c r="D2736" s="1504"/>
      <c r="E2736" s="1504"/>
      <c r="F2736" s="1504"/>
      <c r="G2736" s="1504"/>
      <c r="H2736" s="767" t="s">
        <v>1688</v>
      </c>
      <c r="I2736" s="767">
        <v>500128</v>
      </c>
      <c r="J2736" s="697">
        <v>2004</v>
      </c>
      <c r="K2736" s="1504"/>
    </row>
    <row r="2737" spans="2:11" ht="15">
      <c r="B2737" s="690"/>
      <c r="C2737" s="1504"/>
      <c r="D2737" s="1504"/>
      <c r="E2737" s="1504"/>
      <c r="F2737" s="1504"/>
      <c r="G2737" s="1504"/>
      <c r="H2737" s="767" t="s">
        <v>1691</v>
      </c>
      <c r="I2737" s="767">
        <v>500274</v>
      </c>
      <c r="J2737" s="697">
        <v>2006</v>
      </c>
      <c r="K2737" s="1504"/>
    </row>
    <row r="2738" spans="2:11" ht="15">
      <c r="B2738" s="690"/>
      <c r="C2738" s="1504"/>
      <c r="D2738" s="1504"/>
      <c r="E2738" s="1504"/>
      <c r="F2738" s="1504"/>
      <c r="G2738" s="1504"/>
      <c r="H2738" s="767" t="s">
        <v>1692</v>
      </c>
      <c r="I2738" s="767">
        <v>602333</v>
      </c>
      <c r="J2738" s="697">
        <v>2009</v>
      </c>
      <c r="K2738" s="1504"/>
    </row>
    <row r="2739" spans="2:11" ht="15">
      <c r="B2739" s="690"/>
      <c r="C2739" s="1504"/>
      <c r="D2739" s="1504"/>
      <c r="E2739" s="1504"/>
      <c r="F2739" s="1504"/>
      <c r="G2739" s="1504"/>
      <c r="H2739" s="767" t="s">
        <v>1693</v>
      </c>
      <c r="I2739" s="767">
        <v>602723</v>
      </c>
      <c r="J2739" s="697">
        <v>2010</v>
      </c>
      <c r="K2739" s="1504"/>
    </row>
    <row r="2740" spans="2:11" ht="15">
      <c r="B2740" s="690"/>
      <c r="C2740" s="1504"/>
      <c r="D2740" s="1504"/>
      <c r="E2740" s="1504"/>
      <c r="F2740" s="1504"/>
      <c r="G2740" s="1504"/>
      <c r="H2740" s="767" t="s">
        <v>1694</v>
      </c>
      <c r="I2740" s="767">
        <v>601249</v>
      </c>
      <c r="J2740" s="697">
        <v>2006</v>
      </c>
      <c r="K2740" s="1504"/>
    </row>
    <row r="2741" spans="2:11" ht="15">
      <c r="B2741" s="690"/>
      <c r="C2741" s="1504"/>
      <c r="D2741" s="1504"/>
      <c r="E2741" s="1504"/>
      <c r="F2741" s="1504"/>
      <c r="G2741" s="1504"/>
      <c r="H2741" s="767" t="s">
        <v>1695</v>
      </c>
      <c r="I2741" s="767">
        <v>2300081</v>
      </c>
      <c r="J2741" s="697"/>
      <c r="K2741" s="1504"/>
    </row>
    <row r="2742" spans="2:11" ht="15">
      <c r="B2742" s="690"/>
      <c r="C2742" s="1504"/>
      <c r="D2742" s="1504"/>
      <c r="E2742" s="1504"/>
      <c r="F2742" s="1504"/>
      <c r="G2742" s="1504"/>
      <c r="H2742" s="767" t="s">
        <v>1697</v>
      </c>
      <c r="I2742" s="767">
        <v>2300121</v>
      </c>
      <c r="J2742" s="697"/>
      <c r="K2742" s="1504"/>
    </row>
    <row r="2743" spans="2:11" ht="15">
      <c r="B2743" s="690"/>
      <c r="C2743" s="1504"/>
      <c r="D2743" s="1504"/>
      <c r="E2743" s="1504"/>
      <c r="F2743" s="1504"/>
      <c r="G2743" s="1504"/>
      <c r="H2743" s="767" t="s">
        <v>1698</v>
      </c>
      <c r="I2743" s="767">
        <v>604582</v>
      </c>
      <c r="J2743" s="697">
        <v>2012</v>
      </c>
      <c r="K2743" s="1504"/>
    </row>
    <row r="2744" spans="2:11" ht="15">
      <c r="B2744" s="690"/>
      <c r="C2744" s="1504"/>
      <c r="D2744" s="1504"/>
      <c r="E2744" s="1504"/>
      <c r="F2744" s="1504"/>
      <c r="G2744" s="1504"/>
      <c r="H2744" s="767" t="s">
        <v>1699</v>
      </c>
      <c r="I2744" s="767">
        <v>604119</v>
      </c>
      <c r="J2744" s="697">
        <v>2012</v>
      </c>
      <c r="K2744" s="1504"/>
    </row>
    <row r="2745" spans="2:11" ht="15">
      <c r="B2745" s="690"/>
      <c r="C2745" s="1504"/>
      <c r="D2745" s="1504"/>
      <c r="E2745" s="1504"/>
      <c r="F2745" s="1504"/>
      <c r="G2745" s="1504"/>
      <c r="H2745" s="695" t="s">
        <v>3710</v>
      </c>
      <c r="I2745" s="695" t="s">
        <v>3711</v>
      </c>
      <c r="J2745" s="697">
        <v>2017</v>
      </c>
      <c r="K2745" s="1504"/>
    </row>
    <row r="2746" spans="2:11" ht="15">
      <c r="B2746" s="690"/>
      <c r="C2746" s="1504"/>
      <c r="D2746" s="1504"/>
      <c r="E2746" s="1504"/>
      <c r="F2746" s="1504"/>
      <c r="G2746" s="1504"/>
      <c r="H2746" s="695" t="s">
        <v>3712</v>
      </c>
      <c r="I2746" s="695" t="s">
        <v>3713</v>
      </c>
      <c r="J2746" s="697">
        <v>2017</v>
      </c>
      <c r="K2746" s="1504"/>
    </row>
    <row r="2747" spans="2:11" ht="15">
      <c r="B2747" s="690"/>
      <c r="C2747" s="1504"/>
      <c r="D2747" s="1504"/>
      <c r="E2747" s="1504"/>
      <c r="F2747" s="1504"/>
      <c r="G2747" s="1504"/>
      <c r="H2747" s="695" t="s">
        <v>3714</v>
      </c>
      <c r="I2747" s="695" t="s">
        <v>3715</v>
      </c>
      <c r="J2747" s="697">
        <v>2018</v>
      </c>
      <c r="K2747" s="1504"/>
    </row>
    <row r="2748" spans="2:11" ht="15">
      <c r="B2748" s="690"/>
      <c r="C2748" s="1504"/>
      <c r="D2748" s="1504"/>
      <c r="E2748" s="1504"/>
      <c r="F2748" s="1504"/>
      <c r="G2748" s="1504"/>
      <c r="H2748" s="695" t="s">
        <v>3716</v>
      </c>
      <c r="I2748" s="695" t="s">
        <v>3717</v>
      </c>
      <c r="J2748" s="697">
        <v>2019</v>
      </c>
      <c r="K2748" s="1504"/>
    </row>
    <row r="2749" spans="2:11" ht="15">
      <c r="B2749" s="690"/>
      <c r="C2749" s="1504"/>
      <c r="D2749" s="1504"/>
      <c r="E2749" s="1504"/>
      <c r="F2749" s="1504"/>
      <c r="G2749" s="1504"/>
      <c r="H2749" s="701" t="s">
        <v>4973</v>
      </c>
      <c r="I2749" s="702" t="s">
        <v>4974</v>
      </c>
      <c r="J2749" s="697">
        <v>2023</v>
      </c>
      <c r="K2749" s="1504"/>
    </row>
    <row r="2750" spans="2:11" ht="15.6" thickBot="1">
      <c r="B2750" s="690"/>
      <c r="C2750" s="1505"/>
      <c r="D2750" s="1505"/>
      <c r="E2750" s="1505"/>
      <c r="F2750" s="1505"/>
      <c r="G2750" s="1505"/>
      <c r="H2750" s="706" t="s">
        <v>4762</v>
      </c>
      <c r="I2750" s="721" t="s">
        <v>4975</v>
      </c>
      <c r="J2750" s="815">
        <v>2024</v>
      </c>
      <c r="K2750" s="1505"/>
    </row>
    <row r="2751" spans="2:11" ht="75" customHeight="1">
      <c r="B2751" s="690">
        <v>16</v>
      </c>
      <c r="C2751" s="1497" t="s">
        <v>2838</v>
      </c>
      <c r="D2751" s="1497" t="s">
        <v>2839</v>
      </c>
      <c r="E2751" s="1497">
        <v>15</v>
      </c>
      <c r="F2751" s="1497" t="s">
        <v>2840</v>
      </c>
      <c r="G2751" s="1497">
        <v>4</v>
      </c>
      <c r="H2751" s="789" t="s">
        <v>2841</v>
      </c>
      <c r="I2751" s="819">
        <v>602237</v>
      </c>
      <c r="J2751" s="790">
        <v>2008</v>
      </c>
      <c r="K2751" s="1507" t="s">
        <v>2842</v>
      </c>
    </row>
    <row r="2752" spans="2:11" ht="30">
      <c r="B2752" s="690"/>
      <c r="C2752" s="1504"/>
      <c r="D2752" s="1504"/>
      <c r="E2752" s="1504"/>
      <c r="F2752" s="1504"/>
      <c r="G2752" s="1504"/>
      <c r="H2752" s="767" t="s">
        <v>2843</v>
      </c>
      <c r="I2752" s="812">
        <v>602495</v>
      </c>
      <c r="J2752" s="697">
        <v>2009</v>
      </c>
      <c r="K2752" s="1507"/>
    </row>
    <row r="2753" spans="2:11" ht="15">
      <c r="B2753" s="690"/>
      <c r="C2753" s="1504"/>
      <c r="D2753" s="1504"/>
      <c r="E2753" s="1504"/>
      <c r="F2753" s="1504"/>
      <c r="G2753" s="1504"/>
      <c r="H2753" s="767" t="s">
        <v>2844</v>
      </c>
      <c r="I2753" s="812">
        <v>602244</v>
      </c>
      <c r="J2753" s="697">
        <v>2008</v>
      </c>
      <c r="K2753" s="1507"/>
    </row>
    <row r="2754" spans="2:11" ht="15">
      <c r="B2754" s="690"/>
      <c r="C2754" s="1504"/>
      <c r="D2754" s="1504"/>
      <c r="E2754" s="1504"/>
      <c r="F2754" s="1504"/>
      <c r="G2754" s="1504"/>
      <c r="H2754" s="767" t="s">
        <v>1706</v>
      </c>
      <c r="I2754" s="812">
        <v>603545</v>
      </c>
      <c r="J2754" s="697">
        <v>2011</v>
      </c>
      <c r="K2754" s="1507"/>
    </row>
    <row r="2755" spans="2:11" ht="15">
      <c r="B2755" s="690"/>
      <c r="C2755" s="1504"/>
      <c r="D2755" s="1504"/>
      <c r="E2755" s="1504"/>
      <c r="F2755" s="1504"/>
      <c r="G2755" s="1504"/>
      <c r="H2755" s="767" t="s">
        <v>2845</v>
      </c>
      <c r="I2755" s="812">
        <v>603250</v>
      </c>
      <c r="J2755" s="697">
        <v>2011</v>
      </c>
      <c r="K2755" s="1507"/>
    </row>
    <row r="2756" spans="2:11" ht="15">
      <c r="B2756" s="690"/>
      <c r="C2756" s="1504"/>
      <c r="D2756" s="1504"/>
      <c r="E2756" s="1504"/>
      <c r="F2756" s="1504"/>
      <c r="G2756" s="1504"/>
      <c r="H2756" s="767" t="s">
        <v>2846</v>
      </c>
      <c r="I2756" s="812">
        <v>602612</v>
      </c>
      <c r="J2756" s="697">
        <v>2009</v>
      </c>
      <c r="K2756" s="1507"/>
    </row>
    <row r="2757" spans="2:11" ht="15">
      <c r="B2757" s="690"/>
      <c r="C2757" s="1504"/>
      <c r="D2757" s="1504"/>
      <c r="E2757" s="1504"/>
      <c r="F2757" s="1504"/>
      <c r="G2757" s="1504"/>
      <c r="H2757" s="767" t="s">
        <v>2847</v>
      </c>
      <c r="I2757" s="812">
        <v>603179</v>
      </c>
      <c r="J2757" s="697">
        <v>2011</v>
      </c>
      <c r="K2757" s="1507"/>
    </row>
    <row r="2758" spans="2:11" ht="15">
      <c r="B2758" s="690"/>
      <c r="C2758" s="1504"/>
      <c r="D2758" s="1504"/>
      <c r="E2758" s="1504"/>
      <c r="F2758" s="1504"/>
      <c r="G2758" s="1504"/>
      <c r="H2758" s="767" t="s">
        <v>2848</v>
      </c>
      <c r="I2758" s="812">
        <v>603255</v>
      </c>
      <c r="J2758" s="697">
        <v>2011</v>
      </c>
      <c r="K2758" s="1507"/>
    </row>
    <row r="2759" spans="2:11" ht="15">
      <c r="B2759" s="690"/>
      <c r="C2759" s="1504"/>
      <c r="D2759" s="1504"/>
      <c r="E2759" s="1504"/>
      <c r="F2759" s="1504"/>
      <c r="G2759" s="1504"/>
      <c r="H2759" s="767" t="s">
        <v>2849</v>
      </c>
      <c r="I2759" s="812">
        <v>602246</v>
      </c>
      <c r="J2759" s="697">
        <v>2008</v>
      </c>
      <c r="K2759" s="1507"/>
    </row>
    <row r="2760" spans="2:11" ht="15">
      <c r="B2760" s="690"/>
      <c r="C2760" s="1504"/>
      <c r="D2760" s="1504"/>
      <c r="E2760" s="1504"/>
      <c r="F2760" s="1504"/>
      <c r="G2760" s="1504"/>
      <c r="H2760" s="767" t="s">
        <v>2850</v>
      </c>
      <c r="I2760" s="812">
        <v>604015</v>
      </c>
      <c r="J2760" s="697">
        <v>2011</v>
      </c>
      <c r="K2760" s="1507"/>
    </row>
    <row r="2761" spans="2:11" ht="15">
      <c r="B2761" s="690"/>
      <c r="C2761" s="1504"/>
      <c r="D2761" s="1504"/>
      <c r="E2761" s="1504"/>
      <c r="F2761" s="1504"/>
      <c r="G2761" s="1504"/>
      <c r="H2761" s="767" t="s">
        <v>2851</v>
      </c>
      <c r="I2761" s="812">
        <v>602257</v>
      </c>
      <c r="J2761" s="697">
        <v>2009</v>
      </c>
      <c r="K2761" s="1507"/>
    </row>
    <row r="2762" spans="2:11" ht="15">
      <c r="B2762" s="690"/>
      <c r="C2762" s="1504"/>
      <c r="D2762" s="1504"/>
      <c r="E2762" s="1504"/>
      <c r="F2762" s="1504"/>
      <c r="G2762" s="1504"/>
      <c r="H2762" s="767" t="s">
        <v>1709</v>
      </c>
      <c r="I2762" s="812">
        <v>603465</v>
      </c>
      <c r="J2762" s="697">
        <v>2011</v>
      </c>
      <c r="K2762" s="1507"/>
    </row>
    <row r="2763" spans="2:11" ht="15">
      <c r="B2763" s="690"/>
      <c r="C2763" s="1504"/>
      <c r="D2763" s="1504"/>
      <c r="E2763" s="1504"/>
      <c r="F2763" s="1504"/>
      <c r="G2763" s="1504"/>
      <c r="H2763" s="767" t="s">
        <v>2852</v>
      </c>
      <c r="I2763" s="812">
        <v>604001</v>
      </c>
      <c r="J2763" s="697">
        <v>2011</v>
      </c>
      <c r="K2763" s="1507"/>
    </row>
    <row r="2764" spans="2:11" ht="15">
      <c r="B2764" s="690"/>
      <c r="C2764" s="1504"/>
      <c r="D2764" s="1504"/>
      <c r="E2764" s="1504"/>
      <c r="F2764" s="1504"/>
      <c r="G2764" s="1504"/>
      <c r="H2764" s="767" t="s">
        <v>2853</v>
      </c>
      <c r="I2764" s="812">
        <v>604019</v>
      </c>
      <c r="J2764" s="697">
        <v>2011</v>
      </c>
      <c r="K2764" s="1507"/>
    </row>
    <row r="2765" spans="2:11" ht="15">
      <c r="B2765" s="690"/>
      <c r="C2765" s="1504"/>
      <c r="D2765" s="1504"/>
      <c r="E2765" s="1504"/>
      <c r="F2765" s="1504"/>
      <c r="G2765" s="1504"/>
      <c r="H2765" s="767" t="s">
        <v>2854</v>
      </c>
      <c r="I2765" s="812">
        <v>602881</v>
      </c>
      <c r="J2765" s="697">
        <v>2010</v>
      </c>
      <c r="K2765" s="1507"/>
    </row>
    <row r="2766" spans="2:11" ht="15">
      <c r="B2766" s="690"/>
      <c r="C2766" s="1504"/>
      <c r="D2766" s="1504"/>
      <c r="E2766" s="1504"/>
      <c r="F2766" s="1504"/>
      <c r="G2766" s="1504"/>
      <c r="H2766" s="767" t="s">
        <v>2855</v>
      </c>
      <c r="I2766" s="812">
        <v>604010</v>
      </c>
      <c r="J2766" s="697">
        <v>2011</v>
      </c>
      <c r="K2766" s="1507"/>
    </row>
    <row r="2767" spans="2:11" ht="30">
      <c r="B2767" s="690"/>
      <c r="C2767" s="1504"/>
      <c r="D2767" s="1504"/>
      <c r="E2767" s="1504"/>
      <c r="F2767" s="1504"/>
      <c r="G2767" s="1504"/>
      <c r="H2767" s="767" t="s">
        <v>2856</v>
      </c>
      <c r="I2767" s="812">
        <v>603470</v>
      </c>
      <c r="J2767" s="697" t="s">
        <v>1811</v>
      </c>
      <c r="K2767" s="1507"/>
    </row>
    <row r="2768" spans="2:11" ht="15">
      <c r="B2768" s="690"/>
      <c r="C2768" s="1504"/>
      <c r="D2768" s="1504"/>
      <c r="E2768" s="1504"/>
      <c r="F2768" s="1504"/>
      <c r="G2768" s="1504"/>
      <c r="H2768" s="767" t="s">
        <v>2857</v>
      </c>
      <c r="I2768" s="812">
        <v>603468</v>
      </c>
      <c r="J2768" s="697">
        <v>2011</v>
      </c>
      <c r="K2768" s="1507"/>
    </row>
    <row r="2769" spans="2:11" ht="15">
      <c r="B2769" s="690"/>
      <c r="C2769" s="1504"/>
      <c r="D2769" s="1504"/>
      <c r="E2769" s="1504"/>
      <c r="F2769" s="1504"/>
      <c r="G2769" s="1504"/>
      <c r="H2769" s="767" t="s">
        <v>2858</v>
      </c>
      <c r="I2769" s="812">
        <v>600857</v>
      </c>
      <c r="J2769" s="697">
        <v>2005</v>
      </c>
      <c r="K2769" s="1507"/>
    </row>
    <row r="2770" spans="2:11" ht="15">
      <c r="B2770" s="690"/>
      <c r="C2770" s="1504"/>
      <c r="D2770" s="1504"/>
      <c r="E2770" s="1504"/>
      <c r="F2770" s="1504"/>
      <c r="G2770" s="1504"/>
      <c r="H2770" s="767" t="s">
        <v>2859</v>
      </c>
      <c r="I2770" s="812">
        <v>600854</v>
      </c>
      <c r="J2770" s="697">
        <v>2005</v>
      </c>
      <c r="K2770" s="1507"/>
    </row>
    <row r="2771" spans="2:11" ht="15">
      <c r="B2771" s="690"/>
      <c r="C2771" s="1504"/>
      <c r="D2771" s="1504"/>
      <c r="E2771" s="1504"/>
      <c r="F2771" s="1504"/>
      <c r="G2771" s="1504"/>
      <c r="H2771" s="767" t="s">
        <v>2860</v>
      </c>
      <c r="I2771" s="812">
        <v>600856</v>
      </c>
      <c r="J2771" s="697">
        <v>2005</v>
      </c>
      <c r="K2771" s="1507"/>
    </row>
    <row r="2772" spans="2:11" ht="15">
      <c r="B2772" s="690"/>
      <c r="C2772" s="1504"/>
      <c r="D2772" s="1504"/>
      <c r="E2772" s="1504"/>
      <c r="F2772" s="1504"/>
      <c r="G2772" s="1504"/>
      <c r="H2772" s="767" t="s">
        <v>2861</v>
      </c>
      <c r="I2772" s="812">
        <v>604002</v>
      </c>
      <c r="J2772" s="697">
        <v>2011</v>
      </c>
      <c r="K2772" s="1507"/>
    </row>
    <row r="2773" spans="2:11" ht="15">
      <c r="B2773" s="690"/>
      <c r="C2773" s="1504"/>
      <c r="D2773" s="1504"/>
      <c r="E2773" s="1504"/>
      <c r="F2773" s="1504"/>
      <c r="G2773" s="1504"/>
      <c r="H2773" s="767" t="s">
        <v>2862</v>
      </c>
      <c r="I2773" s="812">
        <v>604011</v>
      </c>
      <c r="J2773" s="697">
        <v>2011</v>
      </c>
      <c r="K2773" s="1507"/>
    </row>
    <row r="2774" spans="2:11" ht="15">
      <c r="B2774" s="690"/>
      <c r="C2774" s="1504"/>
      <c r="D2774" s="1504"/>
      <c r="E2774" s="1504"/>
      <c r="F2774" s="1504"/>
      <c r="G2774" s="1504"/>
      <c r="H2774" s="767" t="s">
        <v>2863</v>
      </c>
      <c r="I2774" s="812">
        <v>604005</v>
      </c>
      <c r="J2774" s="697">
        <v>2011</v>
      </c>
      <c r="K2774" s="1507"/>
    </row>
    <row r="2775" spans="2:11" ht="15">
      <c r="B2775" s="690"/>
      <c r="C2775" s="1504"/>
      <c r="D2775" s="1504"/>
      <c r="E2775" s="1504"/>
      <c r="F2775" s="1504"/>
      <c r="G2775" s="1504"/>
      <c r="H2775" s="767" t="s">
        <v>2864</v>
      </c>
      <c r="I2775" s="812">
        <v>3001043</v>
      </c>
      <c r="J2775" s="697"/>
      <c r="K2775" s="1507"/>
    </row>
    <row r="2776" spans="2:11" ht="15">
      <c r="B2776" s="690"/>
      <c r="C2776" s="1504"/>
      <c r="D2776" s="1504"/>
      <c r="E2776" s="1504"/>
      <c r="F2776" s="1504"/>
      <c r="G2776" s="1504"/>
      <c r="H2776" s="767" t="s">
        <v>2865</v>
      </c>
      <c r="I2776" s="812">
        <v>600843</v>
      </c>
      <c r="J2776" s="697">
        <v>2005</v>
      </c>
      <c r="K2776" s="1507"/>
    </row>
    <row r="2777" spans="2:11" ht="15">
      <c r="B2777" s="690"/>
      <c r="C2777" s="1504"/>
      <c r="D2777" s="1504"/>
      <c r="E2777" s="1504"/>
      <c r="F2777" s="1504"/>
      <c r="G2777" s="1504"/>
      <c r="H2777" s="767" t="s">
        <v>2866</v>
      </c>
      <c r="I2777" s="812">
        <v>600837</v>
      </c>
      <c r="J2777" s="697">
        <v>2005</v>
      </c>
      <c r="K2777" s="1507"/>
    </row>
    <row r="2778" spans="2:11" ht="15">
      <c r="B2778" s="690"/>
      <c r="C2778" s="1504"/>
      <c r="D2778" s="1504"/>
      <c r="E2778" s="1504"/>
      <c r="F2778" s="1504"/>
      <c r="G2778" s="1504"/>
      <c r="H2778" s="767" t="s">
        <v>2867</v>
      </c>
      <c r="I2778" s="812">
        <v>600855</v>
      </c>
      <c r="J2778" s="697">
        <v>2005</v>
      </c>
      <c r="K2778" s="1507"/>
    </row>
    <row r="2779" spans="2:11" ht="15">
      <c r="B2779" s="690"/>
      <c r="C2779" s="1504"/>
      <c r="D2779" s="1504"/>
      <c r="E2779" s="1504"/>
      <c r="F2779" s="1504"/>
      <c r="G2779" s="1504"/>
      <c r="H2779" s="767" t="s">
        <v>2868</v>
      </c>
      <c r="I2779" s="812">
        <v>600840</v>
      </c>
      <c r="J2779" s="697">
        <v>2005</v>
      </c>
      <c r="K2779" s="1507"/>
    </row>
    <row r="2780" spans="2:11" ht="15">
      <c r="B2780" s="690"/>
      <c r="C2780" s="1504"/>
      <c r="D2780" s="1504"/>
      <c r="E2780" s="1504"/>
      <c r="F2780" s="1504"/>
      <c r="G2780" s="1504"/>
      <c r="H2780" s="767" t="s">
        <v>2869</v>
      </c>
      <c r="I2780" s="812">
        <v>500402</v>
      </c>
      <c r="J2780" s="697">
        <v>2011</v>
      </c>
      <c r="K2780" s="1507"/>
    </row>
    <row r="2781" spans="2:11" ht="15">
      <c r="B2781" s="690"/>
      <c r="C2781" s="1504"/>
      <c r="D2781" s="1504"/>
      <c r="E2781" s="1504"/>
      <c r="F2781" s="1504"/>
      <c r="G2781" s="1504"/>
      <c r="H2781" s="767" t="s">
        <v>2870</v>
      </c>
      <c r="I2781" s="812">
        <v>600844</v>
      </c>
      <c r="J2781" s="697">
        <v>2005</v>
      </c>
      <c r="K2781" s="1507"/>
    </row>
    <row r="2782" spans="2:11" ht="30">
      <c r="B2782" s="690"/>
      <c r="C2782" s="1504"/>
      <c r="D2782" s="1504"/>
      <c r="E2782" s="1504"/>
      <c r="F2782" s="1504"/>
      <c r="G2782" s="1504"/>
      <c r="H2782" s="767" t="s">
        <v>2871</v>
      </c>
      <c r="I2782" s="812">
        <v>604891</v>
      </c>
      <c r="J2782" s="697">
        <v>2013</v>
      </c>
      <c r="K2782" s="1507"/>
    </row>
    <row r="2783" spans="2:11" ht="15">
      <c r="B2783" s="690"/>
      <c r="C2783" s="1504"/>
      <c r="D2783" s="1504"/>
      <c r="E2783" s="1504"/>
      <c r="F2783" s="1504"/>
      <c r="G2783" s="1504"/>
      <c r="H2783" s="695" t="s">
        <v>3718</v>
      </c>
      <c r="I2783" s="820" t="s">
        <v>3719</v>
      </c>
      <c r="J2783" s="697">
        <v>2017</v>
      </c>
      <c r="K2783" s="1507"/>
    </row>
    <row r="2784" spans="2:11" ht="15">
      <c r="B2784" s="690"/>
      <c r="C2784" s="1504"/>
      <c r="D2784" s="1504"/>
      <c r="E2784" s="1504"/>
      <c r="F2784" s="1504"/>
      <c r="G2784" s="1504"/>
      <c r="H2784" s="695" t="s">
        <v>3718</v>
      </c>
      <c r="I2784" s="820" t="s">
        <v>3720</v>
      </c>
      <c r="J2784" s="697">
        <v>2017</v>
      </c>
      <c r="K2784" s="1507"/>
    </row>
    <row r="2785" spans="2:11" ht="15">
      <c r="B2785" s="690"/>
      <c r="C2785" s="1504"/>
      <c r="D2785" s="1504"/>
      <c r="E2785" s="1504"/>
      <c r="F2785" s="1504"/>
      <c r="G2785" s="1504"/>
      <c r="H2785" s="695" t="s">
        <v>3721</v>
      </c>
      <c r="I2785" s="820" t="s">
        <v>3722</v>
      </c>
      <c r="J2785" s="697">
        <v>2017</v>
      </c>
      <c r="K2785" s="1507"/>
    </row>
    <row r="2786" spans="2:11" ht="15">
      <c r="B2786" s="690"/>
      <c r="C2786" s="1504"/>
      <c r="D2786" s="1504"/>
      <c r="E2786" s="1504"/>
      <c r="F2786" s="1504"/>
      <c r="G2786" s="1504"/>
      <c r="H2786" s="695" t="s">
        <v>3721</v>
      </c>
      <c r="I2786" s="820" t="s">
        <v>3723</v>
      </c>
      <c r="J2786" s="697">
        <v>2017</v>
      </c>
      <c r="K2786" s="1507"/>
    </row>
    <row r="2787" spans="2:11" ht="15">
      <c r="B2787" s="690"/>
      <c r="C2787" s="1504"/>
      <c r="D2787" s="1504"/>
      <c r="E2787" s="1504"/>
      <c r="F2787" s="1504"/>
      <c r="G2787" s="1504"/>
      <c r="H2787" s="695" t="s">
        <v>3721</v>
      </c>
      <c r="I2787" s="820" t="s">
        <v>3724</v>
      </c>
      <c r="J2787" s="697">
        <v>2017</v>
      </c>
      <c r="K2787" s="1507"/>
    </row>
    <row r="2788" spans="2:11" ht="15">
      <c r="B2788" s="690"/>
      <c r="C2788" s="1504"/>
      <c r="D2788" s="1504"/>
      <c r="E2788" s="1504"/>
      <c r="F2788" s="1504"/>
      <c r="G2788" s="1504"/>
      <c r="H2788" s="695" t="s">
        <v>3725</v>
      </c>
      <c r="I2788" s="820" t="s">
        <v>3726</v>
      </c>
      <c r="J2788" s="697">
        <v>2018</v>
      </c>
      <c r="K2788" s="1507"/>
    </row>
    <row r="2789" spans="2:11" ht="15">
      <c r="B2789" s="690"/>
      <c r="C2789" s="1504"/>
      <c r="D2789" s="1504"/>
      <c r="E2789" s="1504"/>
      <c r="F2789" s="1504"/>
      <c r="G2789" s="1504"/>
      <c r="H2789" s="695" t="s">
        <v>3727</v>
      </c>
      <c r="I2789" s="820" t="s">
        <v>3728</v>
      </c>
      <c r="J2789" s="697">
        <v>2018</v>
      </c>
      <c r="K2789" s="1507"/>
    </row>
    <row r="2790" spans="2:11" ht="15">
      <c r="B2790" s="690"/>
      <c r="C2790" s="1504"/>
      <c r="D2790" s="1504"/>
      <c r="E2790" s="1504"/>
      <c r="F2790" s="1504"/>
      <c r="G2790" s="1504"/>
      <c r="H2790" s="695" t="s">
        <v>3729</v>
      </c>
      <c r="I2790" s="820" t="s">
        <v>3730</v>
      </c>
      <c r="J2790" s="697">
        <v>2018</v>
      </c>
      <c r="K2790" s="1507"/>
    </row>
    <row r="2791" spans="2:11" ht="15">
      <c r="B2791" s="690"/>
      <c r="C2791" s="1504"/>
      <c r="D2791" s="1504"/>
      <c r="E2791" s="1504"/>
      <c r="F2791" s="1504"/>
      <c r="G2791" s="1504"/>
      <c r="H2791" s="695" t="s">
        <v>3731</v>
      </c>
      <c r="I2791" s="820" t="s">
        <v>3732</v>
      </c>
      <c r="J2791" s="697">
        <v>2019</v>
      </c>
      <c r="K2791" s="1507"/>
    </row>
    <row r="2792" spans="2:11" ht="15">
      <c r="B2792" s="690"/>
      <c r="C2792" s="1504"/>
      <c r="D2792" s="1504"/>
      <c r="E2792" s="1504"/>
      <c r="F2792" s="1504"/>
      <c r="G2792" s="1504"/>
      <c r="H2792" s="695" t="s">
        <v>3733</v>
      </c>
      <c r="I2792" s="820" t="s">
        <v>3734</v>
      </c>
      <c r="J2792" s="697">
        <v>2019</v>
      </c>
      <c r="K2792" s="1507"/>
    </row>
    <row r="2793" spans="2:11" ht="15">
      <c r="B2793" s="690"/>
      <c r="C2793" s="1504"/>
      <c r="D2793" s="1504"/>
      <c r="E2793" s="1504"/>
      <c r="F2793" s="1504"/>
      <c r="G2793" s="1504"/>
      <c r="H2793" s="795" t="s">
        <v>3735</v>
      </c>
      <c r="I2793" s="821" t="s">
        <v>3736</v>
      </c>
      <c r="J2793" s="792">
        <v>2020</v>
      </c>
      <c r="K2793" s="1507"/>
    </row>
    <row r="2794" spans="2:11" ht="15">
      <c r="B2794" s="690"/>
      <c r="C2794" s="1504"/>
      <c r="D2794" s="1504"/>
      <c r="E2794" s="1504"/>
      <c r="F2794" s="1504"/>
      <c r="G2794" s="1504"/>
      <c r="H2794" s="795" t="s">
        <v>3737</v>
      </c>
      <c r="I2794" s="821" t="s">
        <v>3738</v>
      </c>
      <c r="J2794" s="792">
        <v>2020</v>
      </c>
      <c r="K2794" s="1507"/>
    </row>
    <row r="2795" spans="2:11" ht="15">
      <c r="B2795" s="690"/>
      <c r="C2795" s="1504"/>
      <c r="D2795" s="1504"/>
      <c r="E2795" s="1504"/>
      <c r="F2795" s="1504"/>
      <c r="G2795" s="1504"/>
      <c r="H2795" s="795" t="s">
        <v>3737</v>
      </c>
      <c r="I2795" s="821" t="s">
        <v>3739</v>
      </c>
      <c r="J2795" s="792">
        <v>2020</v>
      </c>
      <c r="K2795" s="1507"/>
    </row>
    <row r="2796" spans="2:11" ht="15">
      <c r="B2796" s="690"/>
      <c r="C2796" s="1504"/>
      <c r="D2796" s="1504"/>
      <c r="E2796" s="1504"/>
      <c r="F2796" s="1504"/>
      <c r="G2796" s="1504"/>
      <c r="H2796" s="795" t="s">
        <v>3737</v>
      </c>
      <c r="I2796" s="821" t="s">
        <v>3740</v>
      </c>
      <c r="J2796" s="792">
        <v>2020</v>
      </c>
      <c r="K2796" s="1507"/>
    </row>
    <row r="2797" spans="2:11" ht="15">
      <c r="B2797" s="690"/>
      <c r="C2797" s="1504"/>
      <c r="D2797" s="1504"/>
      <c r="E2797" s="1504"/>
      <c r="F2797" s="1504"/>
      <c r="G2797" s="1504"/>
      <c r="H2797" s="795" t="s">
        <v>3741</v>
      </c>
      <c r="I2797" s="821" t="s">
        <v>3742</v>
      </c>
      <c r="J2797" s="792">
        <v>2020</v>
      </c>
      <c r="K2797" s="1507"/>
    </row>
    <row r="2798" spans="2:11" ht="15">
      <c r="B2798" s="690"/>
      <c r="C2798" s="1504"/>
      <c r="D2798" s="1504"/>
      <c r="E2798" s="1504"/>
      <c r="F2798" s="1504"/>
      <c r="G2798" s="1504"/>
      <c r="H2798" s="795" t="s">
        <v>3743</v>
      </c>
      <c r="I2798" s="821" t="s">
        <v>3744</v>
      </c>
      <c r="J2798" s="792">
        <v>2020</v>
      </c>
      <c r="K2798" s="1507"/>
    </row>
    <row r="2799" spans="2:11" ht="15">
      <c r="B2799" s="690"/>
      <c r="C2799" s="1504"/>
      <c r="D2799" s="1504"/>
      <c r="E2799" s="1504"/>
      <c r="F2799" s="1504"/>
      <c r="G2799" s="1504"/>
      <c r="H2799" s="795" t="s">
        <v>3745</v>
      </c>
      <c r="I2799" s="821" t="s">
        <v>3746</v>
      </c>
      <c r="J2799" s="792">
        <v>2020</v>
      </c>
      <c r="K2799" s="1507"/>
    </row>
    <row r="2800" spans="2:11" ht="15">
      <c r="B2800" s="690"/>
      <c r="C2800" s="1504"/>
      <c r="D2800" s="1504"/>
      <c r="E2800" s="1504"/>
      <c r="F2800" s="1504"/>
      <c r="G2800" s="1504"/>
      <c r="H2800" s="795" t="s">
        <v>3745</v>
      </c>
      <c r="I2800" s="821" t="s">
        <v>3747</v>
      </c>
      <c r="J2800" s="792">
        <v>2020</v>
      </c>
      <c r="K2800" s="1507"/>
    </row>
    <row r="2801" spans="2:11" ht="15">
      <c r="B2801" s="690"/>
      <c r="C2801" s="1504"/>
      <c r="D2801" s="1504"/>
      <c r="E2801" s="1504"/>
      <c r="F2801" s="1504"/>
      <c r="G2801" s="1504"/>
      <c r="H2801" s="795" t="s">
        <v>3748</v>
      </c>
      <c r="I2801" s="821" t="s">
        <v>3749</v>
      </c>
      <c r="J2801" s="792">
        <v>2020</v>
      </c>
      <c r="K2801" s="1507"/>
    </row>
    <row r="2802" spans="2:11" ht="15">
      <c r="B2802" s="690"/>
      <c r="C2802" s="1504"/>
      <c r="D2802" s="1504"/>
      <c r="E2802" s="1504"/>
      <c r="F2802" s="1504"/>
      <c r="G2802" s="1504"/>
      <c r="H2802" s="795" t="s">
        <v>3750</v>
      </c>
      <c r="I2802" s="821" t="s">
        <v>3751</v>
      </c>
      <c r="J2802" s="792">
        <v>2020</v>
      </c>
      <c r="K2802" s="1507"/>
    </row>
    <row r="2803" spans="2:11" ht="15">
      <c r="B2803" s="690"/>
      <c r="C2803" s="1504"/>
      <c r="D2803" s="1504"/>
      <c r="E2803" s="1504"/>
      <c r="F2803" s="1504"/>
      <c r="G2803" s="1504"/>
      <c r="H2803" s="795" t="s">
        <v>3752</v>
      </c>
      <c r="I2803" s="822" t="s">
        <v>3753</v>
      </c>
      <c r="J2803" s="794">
        <v>2020</v>
      </c>
      <c r="K2803" s="1507"/>
    </row>
    <row r="2804" spans="2:11" ht="15">
      <c r="B2804" s="690"/>
      <c r="C2804" s="1504"/>
      <c r="D2804" s="1504"/>
      <c r="E2804" s="1504"/>
      <c r="F2804" s="1504"/>
      <c r="G2804" s="1504"/>
      <c r="H2804" s="795" t="s">
        <v>3754</v>
      </c>
      <c r="I2804" s="823" t="s">
        <v>3755</v>
      </c>
      <c r="J2804" s="796">
        <v>2020</v>
      </c>
      <c r="K2804" s="1507"/>
    </row>
    <row r="2805" spans="2:11" ht="15">
      <c r="B2805" s="690"/>
      <c r="C2805" s="1504"/>
      <c r="D2805" s="1504"/>
      <c r="E2805" s="1504"/>
      <c r="F2805" s="1504"/>
      <c r="G2805" s="1504"/>
      <c r="H2805" s="795" t="s">
        <v>3756</v>
      </c>
      <c r="I2805" s="823" t="s">
        <v>3757</v>
      </c>
      <c r="J2805" s="796">
        <v>2020</v>
      </c>
      <c r="K2805" s="1507"/>
    </row>
    <row r="2806" spans="2:11" ht="15">
      <c r="B2806" s="690"/>
      <c r="C2806" s="1504"/>
      <c r="D2806" s="1504"/>
      <c r="E2806" s="1504"/>
      <c r="F2806" s="1504"/>
      <c r="G2806" s="1504"/>
      <c r="H2806" s="795" t="s">
        <v>3758</v>
      </c>
      <c r="I2806" s="823" t="s">
        <v>3759</v>
      </c>
      <c r="J2806" s="796">
        <v>2020</v>
      </c>
      <c r="K2806" s="1507"/>
    </row>
    <row r="2807" spans="2:11" ht="15">
      <c r="B2807" s="690"/>
      <c r="C2807" s="1487"/>
      <c r="D2807" s="1487"/>
      <c r="E2807" s="1487"/>
      <c r="F2807" s="1487"/>
      <c r="G2807" s="1487"/>
      <c r="H2807" s="701" t="s">
        <v>4483</v>
      </c>
      <c r="I2807" s="824" t="s">
        <v>4484</v>
      </c>
      <c r="J2807" s="796">
        <v>2022</v>
      </c>
      <c r="K2807" s="1508"/>
    </row>
    <row r="2808" spans="2:11" ht="15.6" thickBot="1">
      <c r="B2808" s="690"/>
      <c r="C2808" s="1506"/>
      <c r="D2808" s="1506"/>
      <c r="E2808" s="1506"/>
      <c r="F2808" s="1506"/>
      <c r="G2808" s="1506"/>
      <c r="H2808" s="782" t="s">
        <v>4483</v>
      </c>
      <c r="I2808" s="806" t="s">
        <v>4485</v>
      </c>
      <c r="J2808" s="798">
        <v>2022</v>
      </c>
      <c r="K2808" s="1509"/>
    </row>
    <row r="2809" spans="2:11" ht="45" customHeight="1">
      <c r="B2809" s="690">
        <v>17</v>
      </c>
      <c r="C2809" s="1524" t="s">
        <v>2872</v>
      </c>
      <c r="D2809" s="1524" t="s">
        <v>2873</v>
      </c>
      <c r="E2809" s="1472">
        <v>15</v>
      </c>
      <c r="F2809" s="1472" t="s">
        <v>2840</v>
      </c>
      <c r="G2809" s="1472">
        <v>4</v>
      </c>
      <c r="H2809" s="773" t="s">
        <v>2874</v>
      </c>
      <c r="I2809" s="773">
        <v>500327</v>
      </c>
      <c r="J2809" s="693">
        <v>2007</v>
      </c>
      <c r="K2809" s="1472" t="s">
        <v>2875</v>
      </c>
    </row>
    <row r="2810" spans="2:11" ht="15">
      <c r="B2810" s="690"/>
      <c r="C2810" s="1541"/>
      <c r="D2810" s="1541"/>
      <c r="E2810" s="1496"/>
      <c r="F2810" s="1496"/>
      <c r="G2810" s="1496"/>
      <c r="H2810" s="767" t="s">
        <v>1632</v>
      </c>
      <c r="I2810" s="767">
        <v>603159</v>
      </c>
      <c r="J2810" s="697">
        <v>2011</v>
      </c>
      <c r="K2810" s="1496"/>
    </row>
    <row r="2811" spans="2:11" ht="15">
      <c r="B2811" s="690"/>
      <c r="C2811" s="1541"/>
      <c r="D2811" s="1541"/>
      <c r="E2811" s="1496"/>
      <c r="F2811" s="1496"/>
      <c r="G2811" s="1496"/>
      <c r="H2811" s="767" t="s">
        <v>2876</v>
      </c>
      <c r="I2811" s="767">
        <v>603215</v>
      </c>
      <c r="J2811" s="697">
        <v>2011</v>
      </c>
      <c r="K2811" s="1496"/>
    </row>
    <row r="2812" spans="2:11" ht="15">
      <c r="B2812" s="690"/>
      <c r="C2812" s="1541"/>
      <c r="D2812" s="1541"/>
      <c r="E2812" s="1496"/>
      <c r="F2812" s="1496"/>
      <c r="G2812" s="1496"/>
      <c r="H2812" s="767" t="s">
        <v>2877</v>
      </c>
      <c r="I2812" s="767">
        <v>600686</v>
      </c>
      <c r="J2812" s="697">
        <v>2004</v>
      </c>
      <c r="K2812" s="1496"/>
    </row>
    <row r="2813" spans="2:11" ht="15">
      <c r="B2813" s="690"/>
      <c r="C2813" s="1541"/>
      <c r="D2813" s="1541"/>
      <c r="E2813" s="1496"/>
      <c r="F2813" s="1496"/>
      <c r="G2813" s="1496"/>
      <c r="H2813" s="767" t="s">
        <v>2878</v>
      </c>
      <c r="I2813" s="767">
        <v>603199</v>
      </c>
      <c r="J2813" s="697">
        <v>2011</v>
      </c>
      <c r="K2813" s="1496"/>
    </row>
    <row r="2814" spans="2:11" ht="15">
      <c r="B2814" s="690"/>
      <c r="C2814" s="1541"/>
      <c r="D2814" s="1541"/>
      <c r="E2814" s="1496"/>
      <c r="F2814" s="1496"/>
      <c r="G2814" s="1496"/>
      <c r="H2814" s="767" t="s">
        <v>2879</v>
      </c>
      <c r="I2814" s="767">
        <v>603193</v>
      </c>
      <c r="J2814" s="697">
        <v>2011</v>
      </c>
      <c r="K2814" s="1496"/>
    </row>
    <row r="2815" spans="2:11" ht="15">
      <c r="B2815" s="690"/>
      <c r="C2815" s="1541"/>
      <c r="D2815" s="1541"/>
      <c r="E2815" s="1496"/>
      <c r="F2815" s="1496"/>
      <c r="G2815" s="1496"/>
      <c r="H2815" s="767" t="s">
        <v>2880</v>
      </c>
      <c r="I2815" s="767">
        <v>603325</v>
      </c>
      <c r="J2815" s="697">
        <v>2011</v>
      </c>
      <c r="K2815" s="1496"/>
    </row>
    <row r="2816" spans="2:11" ht="15">
      <c r="B2816" s="690"/>
      <c r="C2816" s="1541"/>
      <c r="D2816" s="1541"/>
      <c r="E2816" s="1496"/>
      <c r="F2816" s="1496"/>
      <c r="G2816" s="1496"/>
      <c r="H2816" s="767" t="s">
        <v>2849</v>
      </c>
      <c r="I2816" s="767">
        <v>602245</v>
      </c>
      <c r="J2816" s="697">
        <v>2008</v>
      </c>
      <c r="K2816" s="1496"/>
    </row>
    <row r="2817" spans="2:11" ht="15">
      <c r="B2817" s="690"/>
      <c r="C2817" s="1541"/>
      <c r="D2817" s="1541"/>
      <c r="E2817" s="1496"/>
      <c r="F2817" s="1496"/>
      <c r="G2817" s="1496"/>
      <c r="H2817" s="767" t="s">
        <v>2881</v>
      </c>
      <c r="I2817" s="767">
        <v>600684</v>
      </c>
      <c r="J2817" s="697">
        <v>2004</v>
      </c>
      <c r="K2817" s="1496"/>
    </row>
    <row r="2818" spans="2:11" ht="15">
      <c r="B2818" s="690"/>
      <c r="C2818" s="1541"/>
      <c r="D2818" s="1541"/>
      <c r="E2818" s="1496"/>
      <c r="F2818" s="1496"/>
      <c r="G2818" s="1496"/>
      <c r="H2818" s="767" t="s">
        <v>2882</v>
      </c>
      <c r="I2818" s="767" t="s">
        <v>2883</v>
      </c>
      <c r="J2818" s="697">
        <v>2008</v>
      </c>
      <c r="K2818" s="1496"/>
    </row>
    <row r="2819" spans="2:11" ht="15">
      <c r="B2819" s="690"/>
      <c r="C2819" s="1541"/>
      <c r="D2819" s="1541"/>
      <c r="E2819" s="1496"/>
      <c r="F2819" s="1496"/>
      <c r="G2819" s="1496"/>
      <c r="H2819" s="767" t="s">
        <v>2884</v>
      </c>
      <c r="I2819" s="767">
        <v>603370</v>
      </c>
      <c r="J2819" s="697">
        <v>2011</v>
      </c>
      <c r="K2819" s="1496"/>
    </row>
    <row r="2820" spans="2:11" ht="15">
      <c r="B2820" s="690"/>
      <c r="C2820" s="1541"/>
      <c r="D2820" s="1541"/>
      <c r="E2820" s="1496"/>
      <c r="F2820" s="1496"/>
      <c r="G2820" s="1496"/>
      <c r="H2820" s="767" t="s">
        <v>2885</v>
      </c>
      <c r="I2820" s="767">
        <v>603369</v>
      </c>
      <c r="J2820" s="697">
        <v>2011</v>
      </c>
      <c r="K2820" s="1496"/>
    </row>
    <row r="2821" spans="2:11" ht="15">
      <c r="B2821" s="690"/>
      <c r="C2821" s="1541"/>
      <c r="D2821" s="1541"/>
      <c r="E2821" s="1496"/>
      <c r="F2821" s="1496"/>
      <c r="G2821" s="1496"/>
      <c r="H2821" s="767" t="s">
        <v>2886</v>
      </c>
      <c r="I2821" s="767">
        <v>603371</v>
      </c>
      <c r="J2821" s="697">
        <v>2011</v>
      </c>
      <c r="K2821" s="1496"/>
    </row>
    <row r="2822" spans="2:11" ht="15">
      <c r="B2822" s="690"/>
      <c r="C2822" s="1541"/>
      <c r="D2822" s="1541"/>
      <c r="E2822" s="1496"/>
      <c r="F2822" s="1496"/>
      <c r="G2822" s="1496"/>
      <c r="H2822" s="767" t="s">
        <v>2887</v>
      </c>
      <c r="I2822" s="767">
        <v>603373</v>
      </c>
      <c r="J2822" s="697">
        <v>2011</v>
      </c>
      <c r="K2822" s="1496"/>
    </row>
    <row r="2823" spans="2:11" ht="15">
      <c r="B2823" s="690"/>
      <c r="C2823" s="1541"/>
      <c r="D2823" s="1541"/>
      <c r="E2823" s="1496"/>
      <c r="F2823" s="1496"/>
      <c r="G2823" s="1496"/>
      <c r="H2823" s="767" t="s">
        <v>2888</v>
      </c>
      <c r="I2823" s="767">
        <v>603372</v>
      </c>
      <c r="J2823" s="697">
        <v>2011</v>
      </c>
      <c r="K2823" s="1496"/>
    </row>
    <row r="2824" spans="2:11" ht="15">
      <c r="B2824" s="690"/>
      <c r="C2824" s="1541"/>
      <c r="D2824" s="1541"/>
      <c r="E2824" s="1496"/>
      <c r="F2824" s="1496"/>
      <c r="G2824" s="1496"/>
      <c r="H2824" s="767" t="s">
        <v>2889</v>
      </c>
      <c r="I2824" s="767">
        <v>603374</v>
      </c>
      <c r="J2824" s="697">
        <v>2011</v>
      </c>
      <c r="K2824" s="1496"/>
    </row>
    <row r="2825" spans="2:11" ht="15">
      <c r="B2825" s="690"/>
      <c r="C2825" s="1541"/>
      <c r="D2825" s="1541"/>
      <c r="E2825" s="1496"/>
      <c r="F2825" s="1496"/>
      <c r="G2825" s="1496"/>
      <c r="H2825" s="767" t="s">
        <v>2890</v>
      </c>
      <c r="I2825" s="767">
        <v>602230</v>
      </c>
      <c r="J2825" s="697">
        <v>2008</v>
      </c>
      <c r="K2825" s="1496"/>
    </row>
    <row r="2826" spans="2:11" ht="30">
      <c r="B2826" s="690"/>
      <c r="C2826" s="1541"/>
      <c r="D2826" s="1541"/>
      <c r="E2826" s="1496"/>
      <c r="F2826" s="1496"/>
      <c r="G2826" s="1496"/>
      <c r="H2826" s="767" t="s">
        <v>2891</v>
      </c>
      <c r="I2826" s="767">
        <v>603375</v>
      </c>
      <c r="J2826" s="697">
        <v>2011</v>
      </c>
      <c r="K2826" s="1496"/>
    </row>
    <row r="2827" spans="2:11" ht="15">
      <c r="B2827" s="690"/>
      <c r="C2827" s="1541"/>
      <c r="D2827" s="1541"/>
      <c r="E2827" s="1496"/>
      <c r="F2827" s="1496"/>
      <c r="G2827" s="1496"/>
      <c r="H2827" s="767" t="s">
        <v>2892</v>
      </c>
      <c r="I2827" s="767">
        <v>603379</v>
      </c>
      <c r="J2827" s="697">
        <v>2011</v>
      </c>
      <c r="K2827" s="1496"/>
    </row>
    <row r="2828" spans="2:11" ht="15">
      <c r="B2828" s="690"/>
      <c r="C2828" s="1541"/>
      <c r="D2828" s="1541"/>
      <c r="E2828" s="1496"/>
      <c r="F2828" s="1496"/>
      <c r="G2828" s="1496"/>
      <c r="H2828" s="767" t="s">
        <v>2893</v>
      </c>
      <c r="I2828" s="767" t="s">
        <v>2894</v>
      </c>
      <c r="J2828" s="697">
        <v>2002</v>
      </c>
      <c r="K2828" s="1496"/>
    </row>
    <row r="2829" spans="2:11" ht="15">
      <c r="B2829" s="690"/>
      <c r="C2829" s="1541"/>
      <c r="D2829" s="1541"/>
      <c r="E2829" s="1496"/>
      <c r="F2829" s="1496"/>
      <c r="G2829" s="1496"/>
      <c r="H2829" s="767" t="s">
        <v>2895</v>
      </c>
      <c r="I2829" s="767">
        <v>500368</v>
      </c>
      <c r="J2829" s="697">
        <v>2011</v>
      </c>
      <c r="K2829" s="1496"/>
    </row>
    <row r="2830" spans="2:11" ht="15">
      <c r="B2830" s="690"/>
      <c r="C2830" s="1541"/>
      <c r="D2830" s="1541"/>
      <c r="E2830" s="1496"/>
      <c r="F2830" s="1496"/>
      <c r="G2830" s="1496"/>
      <c r="H2830" s="767" t="s">
        <v>2896</v>
      </c>
      <c r="I2830" s="767">
        <v>500380</v>
      </c>
      <c r="J2830" s="697">
        <v>2011</v>
      </c>
      <c r="K2830" s="1496"/>
    </row>
    <row r="2831" spans="2:11" ht="15">
      <c r="B2831" s="690"/>
      <c r="C2831" s="1541"/>
      <c r="D2831" s="1541"/>
      <c r="E2831" s="1496"/>
      <c r="F2831" s="1496"/>
      <c r="G2831" s="1496"/>
      <c r="H2831" s="767" t="s">
        <v>2897</v>
      </c>
      <c r="I2831" s="767">
        <v>500427</v>
      </c>
      <c r="J2831" s="697">
        <v>2012</v>
      </c>
      <c r="K2831" s="1496"/>
    </row>
    <row r="2832" spans="2:11" ht="15">
      <c r="B2832" s="690"/>
      <c r="C2832" s="1541"/>
      <c r="D2832" s="1541"/>
      <c r="E2832" s="1496"/>
      <c r="F2832" s="1496"/>
      <c r="G2832" s="1496"/>
      <c r="H2832" s="695" t="s">
        <v>3760</v>
      </c>
      <c r="I2832" s="695" t="s">
        <v>3761</v>
      </c>
      <c r="J2832" s="697">
        <v>2017</v>
      </c>
      <c r="K2832" s="1496"/>
    </row>
    <row r="2833" spans="2:11" ht="15">
      <c r="B2833" s="690"/>
      <c r="C2833" s="1541"/>
      <c r="D2833" s="1541"/>
      <c r="E2833" s="1496"/>
      <c r="F2833" s="1496"/>
      <c r="G2833" s="1496"/>
      <c r="H2833" s="695" t="s">
        <v>3725</v>
      </c>
      <c r="I2833" s="695" t="s">
        <v>3762</v>
      </c>
      <c r="J2833" s="697">
        <v>2017</v>
      </c>
      <c r="K2833" s="1496"/>
    </row>
    <row r="2834" spans="2:11" ht="15">
      <c r="B2834" s="690"/>
      <c r="C2834" s="1541"/>
      <c r="D2834" s="1541"/>
      <c r="E2834" s="1496"/>
      <c r="F2834" s="1496"/>
      <c r="G2834" s="1496"/>
      <c r="H2834" s="695" t="s">
        <v>3725</v>
      </c>
      <c r="I2834" s="695" t="s">
        <v>3726</v>
      </c>
      <c r="J2834" s="697">
        <v>2017</v>
      </c>
      <c r="K2834" s="1496"/>
    </row>
    <row r="2835" spans="2:11" ht="15">
      <c r="B2835" s="690"/>
      <c r="C2835" s="1541"/>
      <c r="D2835" s="1541"/>
      <c r="E2835" s="1496"/>
      <c r="F2835" s="1496"/>
      <c r="G2835" s="1496"/>
      <c r="H2835" s="695" t="s">
        <v>3763</v>
      </c>
      <c r="I2835" s="695" t="s">
        <v>3764</v>
      </c>
      <c r="J2835" s="697">
        <v>2018</v>
      </c>
      <c r="K2835" s="1496"/>
    </row>
    <row r="2836" spans="2:11" ht="15">
      <c r="B2836" s="690"/>
      <c r="C2836" s="1541"/>
      <c r="D2836" s="1541"/>
      <c r="E2836" s="1496"/>
      <c r="F2836" s="1496"/>
      <c r="G2836" s="1496"/>
      <c r="H2836" s="695" t="s">
        <v>3765</v>
      </c>
      <c r="I2836" s="695" t="s">
        <v>3766</v>
      </c>
      <c r="J2836" s="697">
        <v>2018</v>
      </c>
      <c r="K2836" s="1496"/>
    </row>
    <row r="2837" spans="2:11" ht="15">
      <c r="B2837" s="690"/>
      <c r="C2837" s="1541"/>
      <c r="D2837" s="1541"/>
      <c r="E2837" s="1496"/>
      <c r="F2837" s="1496"/>
      <c r="G2837" s="1496"/>
      <c r="H2837" s="695" t="s">
        <v>3767</v>
      </c>
      <c r="I2837" s="695" t="s">
        <v>3768</v>
      </c>
      <c r="J2837" s="697">
        <v>2019</v>
      </c>
      <c r="K2837" s="1496"/>
    </row>
    <row r="2838" spans="2:11" ht="15">
      <c r="B2838" s="690"/>
      <c r="C2838" s="1541"/>
      <c r="D2838" s="1541"/>
      <c r="E2838" s="1496"/>
      <c r="F2838" s="1496"/>
      <c r="G2838" s="1496"/>
      <c r="H2838" s="695" t="s">
        <v>3767</v>
      </c>
      <c r="I2838" s="695" t="s">
        <v>3769</v>
      </c>
      <c r="J2838" s="697">
        <v>2019</v>
      </c>
      <c r="K2838" s="1496"/>
    </row>
    <row r="2839" spans="2:11" ht="15">
      <c r="B2839" s="690"/>
      <c r="C2839" s="1541"/>
      <c r="D2839" s="1541"/>
      <c r="E2839" s="1496"/>
      <c r="F2839" s="1496"/>
      <c r="G2839" s="1496"/>
      <c r="H2839" s="767" t="s">
        <v>3770</v>
      </c>
      <c r="I2839" s="767">
        <v>501047</v>
      </c>
      <c r="J2839" s="697">
        <v>2020</v>
      </c>
      <c r="K2839" s="1496"/>
    </row>
    <row r="2840" spans="2:11" ht="15">
      <c r="B2840" s="690"/>
      <c r="C2840" s="1541"/>
      <c r="D2840" s="1541"/>
      <c r="E2840" s="1496"/>
      <c r="F2840" s="1496"/>
      <c r="G2840" s="1496"/>
      <c r="H2840" s="701" t="s">
        <v>4486</v>
      </c>
      <c r="I2840" s="702" t="s">
        <v>4487</v>
      </c>
      <c r="J2840" s="697">
        <v>2022</v>
      </c>
      <c r="K2840" s="1496"/>
    </row>
    <row r="2841" spans="2:11" ht="15">
      <c r="B2841" s="690"/>
      <c r="C2841" s="1480"/>
      <c r="D2841" s="1480"/>
      <c r="E2841" s="1480"/>
      <c r="F2841" s="1480"/>
      <c r="G2841" s="1480"/>
      <c r="H2841" s="701" t="s">
        <v>4488</v>
      </c>
      <c r="I2841" s="702" t="s">
        <v>4489</v>
      </c>
      <c r="J2841" s="697">
        <v>2022</v>
      </c>
      <c r="K2841" s="1480"/>
    </row>
    <row r="2842" spans="2:11" ht="15">
      <c r="B2842" s="690"/>
      <c r="C2842" s="1480"/>
      <c r="D2842" s="1480"/>
      <c r="E2842" s="1480"/>
      <c r="F2842" s="1480"/>
      <c r="G2842" s="1480"/>
      <c r="H2842" s="701" t="s">
        <v>4488</v>
      </c>
      <c r="I2842" s="702" t="s">
        <v>4490</v>
      </c>
      <c r="J2842" s="697">
        <v>2022</v>
      </c>
      <c r="K2842" s="1480"/>
    </row>
    <row r="2843" spans="2:11" ht="15">
      <c r="B2843" s="690"/>
      <c r="C2843" s="1480"/>
      <c r="D2843" s="1480"/>
      <c r="E2843" s="1480"/>
      <c r="F2843" s="1480"/>
      <c r="G2843" s="1480"/>
      <c r="H2843" s="701" t="s">
        <v>4491</v>
      </c>
      <c r="I2843" s="702" t="s">
        <v>4492</v>
      </c>
      <c r="J2843" s="697">
        <v>2022</v>
      </c>
      <c r="K2843" s="1480"/>
    </row>
    <row r="2844" spans="2:11" ht="15.6" thickBot="1">
      <c r="B2844" s="690"/>
      <c r="C2844" s="1481"/>
      <c r="D2844" s="1481"/>
      <c r="E2844" s="1481"/>
      <c r="F2844" s="1481"/>
      <c r="G2844" s="1481"/>
      <c r="H2844" s="782" t="s">
        <v>4491</v>
      </c>
      <c r="I2844" s="806" t="s">
        <v>4493</v>
      </c>
      <c r="J2844" s="700">
        <v>2022</v>
      </c>
      <c r="K2844" s="1481"/>
    </row>
    <row r="2845" spans="2:11" ht="45" customHeight="1">
      <c r="B2845" s="690">
        <v>18</v>
      </c>
      <c r="C2845" s="1496" t="s">
        <v>4976</v>
      </c>
      <c r="D2845" s="1496" t="s">
        <v>2898</v>
      </c>
      <c r="E2845" s="1496">
        <v>15</v>
      </c>
      <c r="F2845" s="1496">
        <v>4.51</v>
      </c>
      <c r="G2845" s="1496">
        <v>2.5</v>
      </c>
      <c r="H2845" s="825" t="s">
        <v>2899</v>
      </c>
      <c r="I2845" s="825">
        <v>603258</v>
      </c>
      <c r="J2845" s="826">
        <v>2011</v>
      </c>
      <c r="K2845" s="827" t="s">
        <v>3771</v>
      </c>
    </row>
    <row r="2846" spans="2:11" ht="30">
      <c r="B2846" s="690"/>
      <c r="C2846" s="1496"/>
      <c r="D2846" s="1496"/>
      <c r="E2846" s="1496"/>
      <c r="F2846" s="1496"/>
      <c r="G2846" s="1496"/>
      <c r="H2846" s="828" t="s">
        <v>2899</v>
      </c>
      <c r="I2846" s="828">
        <v>603259</v>
      </c>
      <c r="J2846" s="787">
        <v>2011</v>
      </c>
      <c r="K2846" s="829" t="s">
        <v>3772</v>
      </c>
    </row>
    <row r="2847" spans="2:11" ht="30">
      <c r="B2847" s="690"/>
      <c r="C2847" s="1496"/>
      <c r="D2847" s="1496"/>
      <c r="E2847" s="1496"/>
      <c r="F2847" s="1496"/>
      <c r="G2847" s="1496"/>
      <c r="H2847" s="828" t="s">
        <v>2899</v>
      </c>
      <c r="I2847" s="828">
        <v>603260</v>
      </c>
      <c r="J2847" s="787">
        <v>2011</v>
      </c>
      <c r="K2847" s="829" t="s">
        <v>3773</v>
      </c>
    </row>
    <row r="2848" spans="2:11" ht="30">
      <c r="B2848" s="690"/>
      <c r="C2848" s="1496"/>
      <c r="D2848" s="1496"/>
      <c r="E2848" s="1496"/>
      <c r="F2848" s="1496"/>
      <c r="G2848" s="1496"/>
      <c r="H2848" s="828" t="s">
        <v>2899</v>
      </c>
      <c r="I2848" s="828">
        <v>603261</v>
      </c>
      <c r="J2848" s="787">
        <v>2011</v>
      </c>
      <c r="K2848" s="829" t="s">
        <v>3774</v>
      </c>
    </row>
    <row r="2849" spans="2:11" ht="30">
      <c r="B2849" s="690"/>
      <c r="C2849" s="1496"/>
      <c r="D2849" s="1496"/>
      <c r="E2849" s="1496"/>
      <c r="F2849" s="1496"/>
      <c r="G2849" s="1496"/>
      <c r="H2849" s="828" t="s">
        <v>2900</v>
      </c>
      <c r="I2849" s="828">
        <v>602243</v>
      </c>
      <c r="J2849" s="787">
        <v>2008</v>
      </c>
      <c r="K2849" s="829" t="s">
        <v>3775</v>
      </c>
    </row>
    <row r="2850" spans="2:11" ht="30">
      <c r="B2850" s="690"/>
      <c r="C2850" s="1496"/>
      <c r="D2850" s="1496"/>
      <c r="E2850" s="1496"/>
      <c r="F2850" s="1496"/>
      <c r="G2850" s="1496"/>
      <c r="H2850" s="828" t="s">
        <v>2901</v>
      </c>
      <c r="I2850" s="828">
        <v>601581</v>
      </c>
      <c r="J2850" s="787">
        <v>2007</v>
      </c>
      <c r="K2850" s="829" t="s">
        <v>3776</v>
      </c>
    </row>
    <row r="2851" spans="2:11" ht="15">
      <c r="B2851" s="690"/>
      <c r="C2851" s="1496"/>
      <c r="D2851" s="1496"/>
      <c r="E2851" s="1496"/>
      <c r="F2851" s="1496"/>
      <c r="G2851" s="1496"/>
      <c r="H2851" s="828" t="s">
        <v>2902</v>
      </c>
      <c r="I2851" s="828">
        <v>602498</v>
      </c>
      <c r="J2851" s="787">
        <v>2009</v>
      </c>
      <c r="K2851" s="829" t="s">
        <v>3777</v>
      </c>
    </row>
    <row r="2852" spans="2:11" ht="15">
      <c r="B2852" s="690"/>
      <c r="C2852" s="1496"/>
      <c r="D2852" s="1496"/>
      <c r="E2852" s="1496"/>
      <c r="F2852" s="1496"/>
      <c r="G2852" s="1496"/>
      <c r="H2852" s="828" t="s">
        <v>2902</v>
      </c>
      <c r="I2852" s="828">
        <v>602499</v>
      </c>
      <c r="J2852" s="787">
        <v>2009</v>
      </c>
      <c r="K2852" s="829" t="s">
        <v>3778</v>
      </c>
    </row>
    <row r="2853" spans="2:11" ht="15">
      <c r="B2853" s="690"/>
      <c r="C2853" s="1496"/>
      <c r="D2853" s="1496"/>
      <c r="E2853" s="1496"/>
      <c r="F2853" s="1496"/>
      <c r="G2853" s="1496"/>
      <c r="H2853" s="828" t="s">
        <v>2903</v>
      </c>
      <c r="I2853" s="828">
        <v>601655</v>
      </c>
      <c r="J2853" s="787">
        <v>2008</v>
      </c>
      <c r="K2853" s="829" t="s">
        <v>3779</v>
      </c>
    </row>
    <row r="2854" spans="2:11" ht="30">
      <c r="B2854" s="690"/>
      <c r="C2854" s="1496"/>
      <c r="D2854" s="1496"/>
      <c r="E2854" s="1496"/>
      <c r="F2854" s="1496"/>
      <c r="G2854" s="1496"/>
      <c r="H2854" s="828" t="s">
        <v>2904</v>
      </c>
      <c r="I2854" s="828">
        <v>500434</v>
      </c>
      <c r="J2854" s="787">
        <v>2012</v>
      </c>
      <c r="K2854" s="829" t="s">
        <v>3780</v>
      </c>
    </row>
    <row r="2855" spans="2:11" ht="30">
      <c r="B2855" s="690"/>
      <c r="C2855" s="1496"/>
      <c r="D2855" s="1496"/>
      <c r="E2855" s="1496"/>
      <c r="F2855" s="1496"/>
      <c r="G2855" s="1496"/>
      <c r="H2855" s="828" t="s">
        <v>2905</v>
      </c>
      <c r="I2855" s="828">
        <v>604434</v>
      </c>
      <c r="J2855" s="787">
        <v>2012</v>
      </c>
      <c r="K2855" s="829" t="s">
        <v>3781</v>
      </c>
    </row>
    <row r="2856" spans="2:11" ht="30">
      <c r="B2856" s="690"/>
      <c r="C2856" s="1496"/>
      <c r="D2856" s="1496"/>
      <c r="E2856" s="1496"/>
      <c r="F2856" s="1496"/>
      <c r="G2856" s="1496"/>
      <c r="H2856" s="828" t="s">
        <v>2905</v>
      </c>
      <c r="I2856" s="828">
        <v>604435</v>
      </c>
      <c r="J2856" s="787">
        <v>2012</v>
      </c>
      <c r="K2856" s="829" t="s">
        <v>4977</v>
      </c>
    </row>
    <row r="2857" spans="2:11" ht="15">
      <c r="B2857" s="690"/>
      <c r="C2857" s="1496"/>
      <c r="D2857" s="1496"/>
      <c r="E2857" s="1496"/>
      <c r="F2857" s="1496"/>
      <c r="G2857" s="1496"/>
      <c r="H2857" s="828" t="s">
        <v>2905</v>
      </c>
      <c r="I2857" s="828">
        <v>604436</v>
      </c>
      <c r="J2857" s="787">
        <v>2012</v>
      </c>
      <c r="K2857" s="830"/>
    </row>
    <row r="2858" spans="2:11" ht="15">
      <c r="B2858" s="690"/>
      <c r="C2858" s="1496"/>
      <c r="D2858" s="1496"/>
      <c r="E2858" s="1496"/>
      <c r="F2858" s="1496"/>
      <c r="G2858" s="1496"/>
      <c r="H2858" s="828" t="s">
        <v>2905</v>
      </c>
      <c r="I2858" s="828">
        <v>604437</v>
      </c>
      <c r="J2858" s="787">
        <v>2012</v>
      </c>
      <c r="K2858" s="830"/>
    </row>
    <row r="2859" spans="2:11" ht="15">
      <c r="B2859" s="690"/>
      <c r="C2859" s="1496"/>
      <c r="D2859" s="1496"/>
      <c r="E2859" s="1496"/>
      <c r="F2859" s="1496"/>
      <c r="G2859" s="1496"/>
      <c r="H2859" s="828" t="s">
        <v>2905</v>
      </c>
      <c r="I2859" s="828">
        <v>604438</v>
      </c>
      <c r="J2859" s="787">
        <v>2012</v>
      </c>
      <c r="K2859" s="830"/>
    </row>
    <row r="2860" spans="2:11" ht="15">
      <c r="B2860" s="690"/>
      <c r="C2860" s="1496"/>
      <c r="D2860" s="1496"/>
      <c r="E2860" s="1496"/>
      <c r="F2860" s="1496"/>
      <c r="G2860" s="1496"/>
      <c r="H2860" s="828" t="s">
        <v>2905</v>
      </c>
      <c r="I2860" s="828">
        <v>604439</v>
      </c>
      <c r="J2860" s="787">
        <v>2012</v>
      </c>
      <c r="K2860" s="830"/>
    </row>
    <row r="2861" spans="2:11" ht="15">
      <c r="B2861" s="690"/>
      <c r="C2861" s="1496"/>
      <c r="D2861" s="1496"/>
      <c r="E2861" s="1496"/>
      <c r="F2861" s="1496"/>
      <c r="G2861" s="1496"/>
      <c r="H2861" s="828" t="s">
        <v>2905</v>
      </c>
      <c r="I2861" s="828">
        <v>604440</v>
      </c>
      <c r="J2861" s="787">
        <v>2012</v>
      </c>
      <c r="K2861" s="830"/>
    </row>
    <row r="2862" spans="2:11" ht="15">
      <c r="B2862" s="690"/>
      <c r="C2862" s="1496"/>
      <c r="D2862" s="1496"/>
      <c r="E2862" s="1496"/>
      <c r="F2862" s="1496"/>
      <c r="G2862" s="1496"/>
      <c r="H2862" s="828" t="s">
        <v>2905</v>
      </c>
      <c r="I2862" s="828">
        <v>604441</v>
      </c>
      <c r="J2862" s="787">
        <v>2012</v>
      </c>
      <c r="K2862" s="830"/>
    </row>
    <row r="2863" spans="2:11" ht="15">
      <c r="B2863" s="690"/>
      <c r="C2863" s="1496"/>
      <c r="D2863" s="1496"/>
      <c r="E2863" s="1496"/>
      <c r="F2863" s="1496"/>
      <c r="G2863" s="1496"/>
      <c r="H2863" s="828" t="s">
        <v>2905</v>
      </c>
      <c r="I2863" s="828">
        <v>604442</v>
      </c>
      <c r="J2863" s="787">
        <v>2012</v>
      </c>
      <c r="K2863" s="830"/>
    </row>
    <row r="2864" spans="2:11" ht="15">
      <c r="B2864" s="690"/>
      <c r="C2864" s="1496"/>
      <c r="D2864" s="1496"/>
      <c r="E2864" s="1496"/>
      <c r="F2864" s="1496"/>
      <c r="G2864" s="1496"/>
      <c r="H2864" s="828" t="s">
        <v>2905</v>
      </c>
      <c r="I2864" s="828">
        <v>604443</v>
      </c>
      <c r="J2864" s="787">
        <v>2012</v>
      </c>
      <c r="K2864" s="830"/>
    </row>
    <row r="2865" spans="2:11" ht="15">
      <c r="B2865" s="690"/>
      <c r="C2865" s="1496"/>
      <c r="D2865" s="1496"/>
      <c r="E2865" s="1496"/>
      <c r="F2865" s="1496"/>
      <c r="G2865" s="1496"/>
      <c r="H2865" s="828" t="s">
        <v>2905</v>
      </c>
      <c r="I2865" s="828">
        <v>604444</v>
      </c>
      <c r="J2865" s="787">
        <v>2012</v>
      </c>
      <c r="K2865" s="830"/>
    </row>
    <row r="2866" spans="2:11" ht="15">
      <c r="B2866" s="690"/>
      <c r="C2866" s="1496"/>
      <c r="D2866" s="1496"/>
      <c r="E2866" s="1496"/>
      <c r="F2866" s="1496"/>
      <c r="G2866" s="1496"/>
      <c r="H2866" s="828" t="s">
        <v>2905</v>
      </c>
      <c r="I2866" s="828">
        <v>604446</v>
      </c>
      <c r="J2866" s="787">
        <v>2012</v>
      </c>
      <c r="K2866" s="830"/>
    </row>
    <row r="2867" spans="2:11" ht="15">
      <c r="B2867" s="690"/>
      <c r="C2867" s="1496"/>
      <c r="D2867" s="1496"/>
      <c r="E2867" s="1496"/>
      <c r="F2867" s="1496"/>
      <c r="G2867" s="1496"/>
      <c r="H2867" s="828" t="s">
        <v>2906</v>
      </c>
      <c r="I2867" s="828" t="s">
        <v>345</v>
      </c>
      <c r="J2867" s="787" t="s">
        <v>345</v>
      </c>
      <c r="K2867" s="830"/>
    </row>
    <row r="2868" spans="2:11" ht="30">
      <c r="B2868" s="690"/>
      <c r="C2868" s="1496"/>
      <c r="D2868" s="1496"/>
      <c r="E2868" s="1496"/>
      <c r="F2868" s="1496"/>
      <c r="G2868" s="1496"/>
      <c r="H2868" s="828" t="s">
        <v>2907</v>
      </c>
      <c r="I2868" s="828"/>
      <c r="J2868" s="787"/>
      <c r="K2868" s="830"/>
    </row>
    <row r="2869" spans="2:11" ht="15">
      <c r="B2869" s="690"/>
      <c r="C2869" s="1496"/>
      <c r="D2869" s="1496"/>
      <c r="E2869" s="1496"/>
      <c r="F2869" s="1496"/>
      <c r="G2869" s="1496"/>
      <c r="H2869" s="695" t="s">
        <v>3782</v>
      </c>
      <c r="I2869" s="695" t="s">
        <v>3783</v>
      </c>
      <c r="J2869" s="787">
        <v>2017</v>
      </c>
      <c r="K2869" s="830"/>
    </row>
    <row r="2870" spans="2:11" ht="15">
      <c r="B2870" s="690"/>
      <c r="C2870" s="1496"/>
      <c r="D2870" s="1496"/>
      <c r="E2870" s="1496"/>
      <c r="F2870" s="1496"/>
      <c r="G2870" s="1496"/>
      <c r="H2870" s="695" t="s">
        <v>3782</v>
      </c>
      <c r="I2870" s="695" t="s">
        <v>3784</v>
      </c>
      <c r="J2870" s="787">
        <v>2017</v>
      </c>
      <c r="K2870" s="830"/>
    </row>
    <row r="2871" spans="2:11" ht="15">
      <c r="B2871" s="690"/>
      <c r="C2871" s="1496"/>
      <c r="D2871" s="1496"/>
      <c r="E2871" s="1496"/>
      <c r="F2871" s="1496"/>
      <c r="G2871" s="1496"/>
      <c r="H2871" s="695" t="s">
        <v>3782</v>
      </c>
      <c r="I2871" s="695" t="s">
        <v>3785</v>
      </c>
      <c r="J2871" s="787">
        <v>2017</v>
      </c>
      <c r="K2871" s="830"/>
    </row>
    <row r="2872" spans="2:11" ht="15">
      <c r="B2872" s="690"/>
      <c r="C2872" s="1496"/>
      <c r="D2872" s="1496"/>
      <c r="E2872" s="1496"/>
      <c r="F2872" s="1496"/>
      <c r="G2872" s="1496"/>
      <c r="H2872" s="695" t="s">
        <v>3782</v>
      </c>
      <c r="I2872" s="695" t="s">
        <v>3786</v>
      </c>
      <c r="J2872" s="787">
        <v>2017</v>
      </c>
      <c r="K2872" s="830"/>
    </row>
    <row r="2873" spans="2:11" ht="15">
      <c r="B2873" s="690"/>
      <c r="C2873" s="1496"/>
      <c r="D2873" s="1496"/>
      <c r="E2873" s="1496"/>
      <c r="F2873" s="1496"/>
      <c r="G2873" s="1496"/>
      <c r="H2873" s="695" t="s">
        <v>3782</v>
      </c>
      <c r="I2873" s="695" t="s">
        <v>3787</v>
      </c>
      <c r="J2873" s="787">
        <v>2017</v>
      </c>
      <c r="K2873" s="830"/>
    </row>
    <row r="2874" spans="2:11" ht="15">
      <c r="B2874" s="690"/>
      <c r="C2874" s="1496"/>
      <c r="D2874" s="1496"/>
      <c r="E2874" s="1496"/>
      <c r="F2874" s="1496"/>
      <c r="G2874" s="1496"/>
      <c r="H2874" s="695" t="s">
        <v>3782</v>
      </c>
      <c r="I2874" s="695" t="s">
        <v>3788</v>
      </c>
      <c r="J2874" s="787">
        <v>2017</v>
      </c>
      <c r="K2874" s="830"/>
    </row>
    <row r="2875" spans="2:11" ht="15">
      <c r="B2875" s="690"/>
      <c r="C2875" s="1496"/>
      <c r="D2875" s="1496"/>
      <c r="E2875" s="1496"/>
      <c r="F2875" s="1496"/>
      <c r="G2875" s="1496"/>
      <c r="H2875" s="695" t="s">
        <v>3782</v>
      </c>
      <c r="I2875" s="695" t="s">
        <v>3789</v>
      </c>
      <c r="J2875" s="787">
        <v>2017</v>
      </c>
      <c r="K2875" s="830"/>
    </row>
    <row r="2876" spans="2:11" ht="15">
      <c r="B2876" s="690"/>
      <c r="C2876" s="1496"/>
      <c r="D2876" s="1496"/>
      <c r="E2876" s="1496"/>
      <c r="F2876" s="1496"/>
      <c r="G2876" s="1496"/>
      <c r="H2876" s="695" t="s">
        <v>3782</v>
      </c>
      <c r="I2876" s="695" t="s">
        <v>3790</v>
      </c>
      <c r="J2876" s="787">
        <v>2017</v>
      </c>
      <c r="K2876" s="830"/>
    </row>
    <row r="2877" spans="2:11" ht="15">
      <c r="B2877" s="690"/>
      <c r="C2877" s="1496"/>
      <c r="D2877" s="1496"/>
      <c r="E2877" s="1496"/>
      <c r="F2877" s="1496"/>
      <c r="G2877" s="1496"/>
      <c r="H2877" s="695" t="s">
        <v>3782</v>
      </c>
      <c r="I2877" s="695" t="s">
        <v>3791</v>
      </c>
      <c r="J2877" s="787">
        <v>2017</v>
      </c>
      <c r="K2877" s="830"/>
    </row>
    <row r="2878" spans="2:11" ht="15">
      <c r="B2878" s="690"/>
      <c r="C2878" s="1496"/>
      <c r="D2878" s="1496"/>
      <c r="E2878" s="1496"/>
      <c r="F2878" s="1496"/>
      <c r="G2878" s="1496"/>
      <c r="H2878" s="695" t="s">
        <v>3541</v>
      </c>
      <c r="I2878" s="695" t="s">
        <v>3792</v>
      </c>
      <c r="J2878" s="787">
        <v>2017</v>
      </c>
      <c r="K2878" s="830"/>
    </row>
    <row r="2879" spans="2:11" ht="15">
      <c r="B2879" s="690"/>
      <c r="C2879" s="1496"/>
      <c r="D2879" s="1496"/>
      <c r="E2879" s="1496"/>
      <c r="F2879" s="1496"/>
      <c r="G2879" s="1496"/>
      <c r="H2879" s="695" t="s">
        <v>3545</v>
      </c>
      <c r="I2879" s="695" t="s">
        <v>3793</v>
      </c>
      <c r="J2879" s="787">
        <v>2017</v>
      </c>
      <c r="K2879" s="830"/>
    </row>
    <row r="2880" spans="2:11" ht="15">
      <c r="B2880" s="690"/>
      <c r="C2880" s="1496"/>
      <c r="D2880" s="1496"/>
      <c r="E2880" s="1496"/>
      <c r="F2880" s="1496"/>
      <c r="G2880" s="1496"/>
      <c r="H2880" s="695" t="s">
        <v>3545</v>
      </c>
      <c r="I2880" s="695" t="s">
        <v>3794</v>
      </c>
      <c r="J2880" s="787">
        <v>2017</v>
      </c>
      <c r="K2880" s="830"/>
    </row>
    <row r="2881" spans="2:11" ht="15">
      <c r="B2881" s="690"/>
      <c r="C2881" s="1496"/>
      <c r="D2881" s="1496"/>
      <c r="E2881" s="1496"/>
      <c r="F2881" s="1496"/>
      <c r="G2881" s="1496"/>
      <c r="H2881" s="695" t="s">
        <v>3545</v>
      </c>
      <c r="I2881" s="695" t="s">
        <v>3795</v>
      </c>
      <c r="J2881" s="787">
        <v>2017</v>
      </c>
      <c r="K2881" s="830"/>
    </row>
    <row r="2882" spans="2:11" ht="15">
      <c r="B2882" s="690"/>
      <c r="C2882" s="1496"/>
      <c r="D2882" s="1496"/>
      <c r="E2882" s="1496"/>
      <c r="F2882" s="1496"/>
      <c r="G2882" s="1496"/>
      <c r="H2882" s="695" t="s">
        <v>3545</v>
      </c>
      <c r="I2882" s="695" t="s">
        <v>3796</v>
      </c>
      <c r="J2882" s="787">
        <v>2017</v>
      </c>
      <c r="K2882" s="830"/>
    </row>
    <row r="2883" spans="2:11" ht="15">
      <c r="B2883" s="690"/>
      <c r="C2883" s="1496"/>
      <c r="D2883" s="1496"/>
      <c r="E2883" s="1496"/>
      <c r="F2883" s="1496"/>
      <c r="G2883" s="1496"/>
      <c r="H2883" s="695" t="s">
        <v>3545</v>
      </c>
      <c r="I2883" s="695" t="s">
        <v>3797</v>
      </c>
      <c r="J2883" s="787">
        <v>2017</v>
      </c>
      <c r="K2883" s="830"/>
    </row>
    <row r="2884" spans="2:11" ht="15">
      <c r="B2884" s="690"/>
      <c r="C2884" s="1496"/>
      <c r="D2884" s="1496"/>
      <c r="E2884" s="1496"/>
      <c r="F2884" s="1496"/>
      <c r="G2884" s="1496"/>
      <c r="H2884" s="695" t="s">
        <v>3545</v>
      </c>
      <c r="I2884" s="695" t="s">
        <v>3798</v>
      </c>
      <c r="J2884" s="787">
        <v>2017</v>
      </c>
      <c r="K2884" s="830"/>
    </row>
    <row r="2885" spans="2:11" ht="15">
      <c r="B2885" s="690"/>
      <c r="C2885" s="1496"/>
      <c r="D2885" s="1496"/>
      <c r="E2885" s="1496"/>
      <c r="F2885" s="1496"/>
      <c r="G2885" s="1496"/>
      <c r="H2885" s="695" t="s">
        <v>3545</v>
      </c>
      <c r="I2885" s="695" t="s">
        <v>3799</v>
      </c>
      <c r="J2885" s="787">
        <v>2017</v>
      </c>
      <c r="K2885" s="830"/>
    </row>
    <row r="2886" spans="2:11" ht="15">
      <c r="B2886" s="690"/>
      <c r="C2886" s="1496"/>
      <c r="D2886" s="1496"/>
      <c r="E2886" s="1496"/>
      <c r="F2886" s="1496"/>
      <c r="G2886" s="1496"/>
      <c r="H2886" s="695" t="s">
        <v>3545</v>
      </c>
      <c r="I2886" s="695" t="s">
        <v>3800</v>
      </c>
      <c r="J2886" s="787">
        <v>2017</v>
      </c>
      <c r="K2886" s="830"/>
    </row>
    <row r="2887" spans="2:11" ht="15">
      <c r="B2887" s="690"/>
      <c r="C2887" s="1496"/>
      <c r="D2887" s="1496"/>
      <c r="E2887" s="1496"/>
      <c r="F2887" s="1496"/>
      <c r="G2887" s="1496"/>
      <c r="H2887" s="769" t="s">
        <v>3801</v>
      </c>
      <c r="I2887" s="831" t="s">
        <v>3802</v>
      </c>
      <c r="J2887" s="787">
        <v>2016</v>
      </c>
      <c r="K2887" s="830"/>
    </row>
    <row r="2888" spans="2:11" ht="15">
      <c r="B2888" s="690"/>
      <c r="C2888" s="1496"/>
      <c r="D2888" s="1496"/>
      <c r="E2888" s="1496"/>
      <c r="F2888" s="1496"/>
      <c r="G2888" s="1496"/>
      <c r="H2888" s="769" t="s">
        <v>3803</v>
      </c>
      <c r="I2888" s="831" t="s">
        <v>3804</v>
      </c>
      <c r="J2888" s="787">
        <v>2016</v>
      </c>
      <c r="K2888" s="830"/>
    </row>
    <row r="2889" spans="2:11" ht="15">
      <c r="B2889" s="690"/>
      <c r="C2889" s="1496"/>
      <c r="D2889" s="1496"/>
      <c r="E2889" s="1496"/>
      <c r="F2889" s="1496"/>
      <c r="G2889" s="1496"/>
      <c r="H2889" s="769" t="s">
        <v>3805</v>
      </c>
      <c r="I2889" s="831">
        <v>614309</v>
      </c>
      <c r="J2889" s="787">
        <v>2020</v>
      </c>
      <c r="K2889" s="830"/>
    </row>
    <row r="2890" spans="2:11" ht="15">
      <c r="B2890" s="690"/>
      <c r="C2890" s="1496"/>
      <c r="D2890" s="1496"/>
      <c r="E2890" s="1496"/>
      <c r="F2890" s="1496"/>
      <c r="G2890" s="1496"/>
      <c r="H2890" s="718" t="s">
        <v>4494</v>
      </c>
      <c r="I2890" s="719" t="s">
        <v>4495</v>
      </c>
      <c r="J2890" s="717">
        <v>2022</v>
      </c>
      <c r="K2890" s="832"/>
    </row>
    <row r="2891" spans="2:11" ht="15">
      <c r="B2891" s="690"/>
      <c r="C2891" s="1496"/>
      <c r="D2891" s="1496"/>
      <c r="E2891" s="1496"/>
      <c r="F2891" s="1496"/>
      <c r="G2891" s="1496"/>
      <c r="H2891" s="701" t="s">
        <v>4978</v>
      </c>
      <c r="I2891" s="702" t="s">
        <v>4979</v>
      </c>
      <c r="J2891" s="717">
        <v>2023</v>
      </c>
      <c r="K2891" s="832"/>
    </row>
    <row r="2892" spans="2:11" ht="15">
      <c r="B2892" s="690"/>
      <c r="C2892" s="1496"/>
      <c r="D2892" s="1496"/>
      <c r="E2892" s="1496"/>
      <c r="F2892" s="1496"/>
      <c r="G2892" s="1496"/>
      <c r="H2892" s="701" t="s">
        <v>4978</v>
      </c>
      <c r="I2892" s="702" t="s">
        <v>4980</v>
      </c>
      <c r="J2892" s="717">
        <v>2023</v>
      </c>
      <c r="K2892" s="832"/>
    </row>
    <row r="2893" spans="2:11" ht="15.6" thickBot="1">
      <c r="B2893" s="833"/>
      <c r="C2893" s="1503"/>
      <c r="D2893" s="1503"/>
      <c r="E2893" s="1503"/>
      <c r="F2893" s="1503"/>
      <c r="G2893" s="1503"/>
      <c r="H2893" s="782" t="s">
        <v>4978</v>
      </c>
      <c r="I2893" s="806" t="s">
        <v>4981</v>
      </c>
      <c r="J2893" s="784">
        <v>2023</v>
      </c>
      <c r="K2893" s="834"/>
    </row>
    <row r="2894" spans="2:11" ht="15" customHeight="1">
      <c r="B2894" s="690">
        <v>19</v>
      </c>
      <c r="C2894" s="1497" t="s">
        <v>2908</v>
      </c>
      <c r="D2894" s="1497" t="s">
        <v>2909</v>
      </c>
      <c r="E2894" s="1497">
        <v>14</v>
      </c>
      <c r="F2894" s="1497">
        <v>4.2300000000000004</v>
      </c>
      <c r="G2894" s="1497">
        <v>4</v>
      </c>
      <c r="H2894" s="1510" t="s">
        <v>2910</v>
      </c>
      <c r="I2894" s="1510" t="s">
        <v>2911</v>
      </c>
      <c r="J2894" s="826">
        <v>2009</v>
      </c>
      <c r="K2894" s="1511" t="s">
        <v>3806</v>
      </c>
    </row>
    <row r="2895" spans="2:11" ht="15">
      <c r="B2895" s="690"/>
      <c r="C2895" s="1504"/>
      <c r="D2895" s="1504"/>
      <c r="E2895" s="1504"/>
      <c r="F2895" s="1504"/>
      <c r="G2895" s="1504"/>
      <c r="H2895" s="1499"/>
      <c r="I2895" s="1499"/>
      <c r="J2895" s="787"/>
      <c r="K2895" s="1512"/>
    </row>
    <row r="2896" spans="2:11" ht="15">
      <c r="B2896" s="690"/>
      <c r="C2896" s="1504"/>
      <c r="D2896" s="1504"/>
      <c r="E2896" s="1504"/>
      <c r="F2896" s="1504"/>
      <c r="G2896" s="1504"/>
      <c r="H2896" s="828" t="s">
        <v>2899</v>
      </c>
      <c r="I2896" s="828">
        <v>603257</v>
      </c>
      <c r="J2896" s="787">
        <v>2011</v>
      </c>
      <c r="K2896" s="1512"/>
    </row>
    <row r="2897" spans="2:11" ht="15">
      <c r="B2897" s="690"/>
      <c r="C2897" s="1504"/>
      <c r="D2897" s="1504"/>
      <c r="E2897" s="1504"/>
      <c r="F2897" s="1504"/>
      <c r="G2897" s="1504"/>
      <c r="H2897" s="828" t="s">
        <v>2912</v>
      </c>
      <c r="I2897" s="828" t="s">
        <v>2913</v>
      </c>
      <c r="J2897" s="787">
        <v>2009</v>
      </c>
      <c r="K2897" s="1512"/>
    </row>
    <row r="2898" spans="2:11" ht="15">
      <c r="B2898" s="690"/>
      <c r="C2898" s="1504"/>
      <c r="D2898" s="1504"/>
      <c r="E2898" s="1504"/>
      <c r="F2898" s="1504"/>
      <c r="G2898" s="1504"/>
      <c r="H2898" s="828" t="s">
        <v>2914</v>
      </c>
      <c r="I2898" s="828" t="s">
        <v>2915</v>
      </c>
      <c r="J2898" s="787">
        <v>2009</v>
      </c>
      <c r="K2898" s="1512"/>
    </row>
    <row r="2899" spans="2:11" ht="15">
      <c r="B2899" s="690"/>
      <c r="C2899" s="1504"/>
      <c r="D2899" s="1504"/>
      <c r="E2899" s="1504"/>
      <c r="F2899" s="1504"/>
      <c r="G2899" s="1504"/>
      <c r="H2899" s="828" t="s">
        <v>2916</v>
      </c>
      <c r="I2899" s="828">
        <v>600351</v>
      </c>
      <c r="J2899" s="787">
        <v>2003</v>
      </c>
      <c r="K2899" s="1512"/>
    </row>
    <row r="2900" spans="2:11" ht="15">
      <c r="B2900" s="690"/>
      <c r="C2900" s="1504"/>
      <c r="D2900" s="1504"/>
      <c r="E2900" s="1504"/>
      <c r="F2900" s="1504"/>
      <c r="G2900" s="1504"/>
      <c r="H2900" s="828" t="s">
        <v>2916</v>
      </c>
      <c r="I2900" s="828">
        <v>600352</v>
      </c>
      <c r="J2900" s="787">
        <v>2003</v>
      </c>
      <c r="K2900" s="1512"/>
    </row>
    <row r="2901" spans="2:11" ht="15">
      <c r="B2901" s="690"/>
      <c r="C2901" s="1504"/>
      <c r="D2901" s="1504"/>
      <c r="E2901" s="1504"/>
      <c r="F2901" s="1504"/>
      <c r="G2901" s="1504"/>
      <c r="H2901" s="828" t="s">
        <v>2916</v>
      </c>
      <c r="I2901" s="828">
        <v>600353</v>
      </c>
      <c r="J2901" s="787">
        <v>2003</v>
      </c>
      <c r="K2901" s="1512"/>
    </row>
    <row r="2902" spans="2:11" ht="15">
      <c r="B2902" s="690"/>
      <c r="C2902" s="1504"/>
      <c r="D2902" s="1504"/>
      <c r="E2902" s="1504"/>
      <c r="F2902" s="1504"/>
      <c r="G2902" s="1504"/>
      <c r="H2902" s="828" t="s">
        <v>2916</v>
      </c>
      <c r="I2902" s="828">
        <v>600354</v>
      </c>
      <c r="J2902" s="787">
        <v>2003</v>
      </c>
      <c r="K2902" s="1512"/>
    </row>
    <row r="2903" spans="2:11" ht="15">
      <c r="B2903" s="690"/>
      <c r="C2903" s="1504"/>
      <c r="D2903" s="1504"/>
      <c r="E2903" s="1504"/>
      <c r="F2903" s="1504"/>
      <c r="G2903" s="1504"/>
      <c r="H2903" s="828" t="s">
        <v>2916</v>
      </c>
      <c r="I2903" s="828">
        <v>600355</v>
      </c>
      <c r="J2903" s="787">
        <v>2003</v>
      </c>
      <c r="K2903" s="1512"/>
    </row>
    <row r="2904" spans="2:11" ht="15">
      <c r="B2904" s="690"/>
      <c r="C2904" s="1504"/>
      <c r="D2904" s="1504"/>
      <c r="E2904" s="1504"/>
      <c r="F2904" s="1504"/>
      <c r="G2904" s="1504"/>
      <c r="H2904" s="828" t="s">
        <v>2916</v>
      </c>
      <c r="I2904" s="828">
        <v>600356</v>
      </c>
      <c r="J2904" s="787">
        <v>2003</v>
      </c>
      <c r="K2904" s="1512"/>
    </row>
    <row r="2905" spans="2:11" ht="15">
      <c r="B2905" s="690"/>
      <c r="C2905" s="1504"/>
      <c r="D2905" s="1504"/>
      <c r="E2905" s="1504"/>
      <c r="F2905" s="1504"/>
      <c r="G2905" s="1504"/>
      <c r="H2905" s="828" t="s">
        <v>2916</v>
      </c>
      <c r="I2905" s="828">
        <v>600357</v>
      </c>
      <c r="J2905" s="787">
        <v>2003</v>
      </c>
      <c r="K2905" s="1512"/>
    </row>
    <row r="2906" spans="2:11" ht="15">
      <c r="B2906" s="690"/>
      <c r="C2906" s="1504"/>
      <c r="D2906" s="1504"/>
      <c r="E2906" s="1504"/>
      <c r="F2906" s="1504"/>
      <c r="G2906" s="1504"/>
      <c r="H2906" s="828" t="s">
        <v>2916</v>
      </c>
      <c r="I2906" s="828">
        <v>600358</v>
      </c>
      <c r="J2906" s="787">
        <v>2003</v>
      </c>
      <c r="K2906" s="1512"/>
    </row>
    <row r="2907" spans="2:11" ht="15">
      <c r="B2907" s="690"/>
      <c r="C2907" s="1504"/>
      <c r="D2907" s="1504"/>
      <c r="E2907" s="1504"/>
      <c r="F2907" s="1504"/>
      <c r="G2907" s="1504"/>
      <c r="H2907" s="828" t="s">
        <v>2916</v>
      </c>
      <c r="I2907" s="828">
        <v>600359</v>
      </c>
      <c r="J2907" s="787">
        <v>2003</v>
      </c>
      <c r="K2907" s="1512"/>
    </row>
    <row r="2908" spans="2:11" ht="15">
      <c r="B2908" s="690"/>
      <c r="C2908" s="1504"/>
      <c r="D2908" s="1504"/>
      <c r="E2908" s="1504"/>
      <c r="F2908" s="1504"/>
      <c r="G2908" s="1504"/>
      <c r="H2908" s="828" t="s">
        <v>2916</v>
      </c>
      <c r="I2908" s="828">
        <v>600361</v>
      </c>
      <c r="J2908" s="787">
        <v>2003</v>
      </c>
      <c r="K2908" s="1512"/>
    </row>
    <row r="2909" spans="2:11" ht="15">
      <c r="B2909" s="690"/>
      <c r="C2909" s="1504"/>
      <c r="D2909" s="1504"/>
      <c r="E2909" s="1504"/>
      <c r="F2909" s="1504"/>
      <c r="G2909" s="1504"/>
      <c r="H2909" s="828" t="s">
        <v>2916</v>
      </c>
      <c r="I2909" s="828">
        <v>600362</v>
      </c>
      <c r="J2909" s="787">
        <v>2003</v>
      </c>
      <c r="K2909" s="1512"/>
    </row>
    <row r="2910" spans="2:11" ht="15">
      <c r="B2910" s="690"/>
      <c r="C2910" s="1504"/>
      <c r="D2910" s="1504"/>
      <c r="E2910" s="1504"/>
      <c r="F2910" s="1504"/>
      <c r="G2910" s="1504"/>
      <c r="H2910" s="828" t="s">
        <v>2916</v>
      </c>
      <c r="I2910" s="828">
        <v>600363</v>
      </c>
      <c r="J2910" s="787">
        <v>2003</v>
      </c>
      <c r="K2910" s="1512"/>
    </row>
    <row r="2911" spans="2:11" ht="15">
      <c r="B2911" s="690"/>
      <c r="C2911" s="1504"/>
      <c r="D2911" s="1504"/>
      <c r="E2911" s="1504"/>
      <c r="F2911" s="1504"/>
      <c r="G2911" s="1504"/>
      <c r="H2911" s="828" t="s">
        <v>2916</v>
      </c>
      <c r="I2911" s="828">
        <v>600364</v>
      </c>
      <c r="J2911" s="787">
        <v>2003</v>
      </c>
      <c r="K2911" s="1512"/>
    </row>
    <row r="2912" spans="2:11" ht="15">
      <c r="B2912" s="690"/>
      <c r="C2912" s="1504"/>
      <c r="D2912" s="1504"/>
      <c r="E2912" s="1504"/>
      <c r="F2912" s="1504"/>
      <c r="G2912" s="1504"/>
      <c r="H2912" s="828" t="s">
        <v>2916</v>
      </c>
      <c r="I2912" s="828">
        <v>600365</v>
      </c>
      <c r="J2912" s="787">
        <v>2003</v>
      </c>
      <c r="K2912" s="1512"/>
    </row>
    <row r="2913" spans="2:11" ht="15">
      <c r="B2913" s="690"/>
      <c r="C2913" s="1504"/>
      <c r="D2913" s="1504"/>
      <c r="E2913" s="1504"/>
      <c r="F2913" s="1504"/>
      <c r="G2913" s="1504"/>
      <c r="H2913" s="828" t="s">
        <v>2917</v>
      </c>
      <c r="I2913" s="828"/>
      <c r="J2913" s="787">
        <v>2008</v>
      </c>
      <c r="K2913" s="1512"/>
    </row>
    <row r="2914" spans="2:11" ht="30">
      <c r="B2914" s="690"/>
      <c r="C2914" s="1504"/>
      <c r="D2914" s="1504"/>
      <c r="E2914" s="1504"/>
      <c r="F2914" s="1504"/>
      <c r="G2914" s="1504"/>
      <c r="H2914" s="828" t="s">
        <v>2918</v>
      </c>
      <c r="I2914" s="828" t="s">
        <v>345</v>
      </c>
      <c r="J2914" s="787" t="s">
        <v>345</v>
      </c>
      <c r="K2914" s="1512"/>
    </row>
    <row r="2915" spans="2:11" ht="30">
      <c r="B2915" s="690"/>
      <c r="C2915" s="1504"/>
      <c r="D2915" s="1504"/>
      <c r="E2915" s="1504"/>
      <c r="F2915" s="1504"/>
      <c r="G2915" s="1504"/>
      <c r="H2915" s="828" t="s">
        <v>2919</v>
      </c>
      <c r="I2915" s="828" t="s">
        <v>345</v>
      </c>
      <c r="J2915" s="787" t="s">
        <v>345</v>
      </c>
      <c r="K2915" s="1512"/>
    </row>
    <row r="2916" spans="2:11" ht="30">
      <c r="B2916" s="690"/>
      <c r="C2916" s="1504"/>
      <c r="D2916" s="1504"/>
      <c r="E2916" s="1504"/>
      <c r="F2916" s="1504"/>
      <c r="G2916" s="1504"/>
      <c r="H2916" s="828" t="s">
        <v>2920</v>
      </c>
      <c r="I2916" s="828" t="s">
        <v>345</v>
      </c>
      <c r="J2916" s="787" t="s">
        <v>345</v>
      </c>
      <c r="K2916" s="1512"/>
    </row>
    <row r="2917" spans="2:11" ht="30">
      <c r="B2917" s="690"/>
      <c r="C2917" s="1504"/>
      <c r="D2917" s="1504"/>
      <c r="E2917" s="1504"/>
      <c r="F2917" s="1504"/>
      <c r="G2917" s="1504"/>
      <c r="H2917" s="828" t="s">
        <v>2921</v>
      </c>
      <c r="I2917" s="828" t="s">
        <v>345</v>
      </c>
      <c r="J2917" s="787" t="s">
        <v>345</v>
      </c>
      <c r="K2917" s="1512"/>
    </row>
    <row r="2918" spans="2:11" ht="15.6">
      <c r="B2918" s="690"/>
      <c r="C2918" s="1504"/>
      <c r="D2918" s="1504"/>
      <c r="E2918" s="1504"/>
      <c r="F2918" s="1504"/>
      <c r="G2918" s="1504"/>
      <c r="H2918" s="828" t="s">
        <v>2922</v>
      </c>
      <c r="I2918" s="835" t="s">
        <v>345</v>
      </c>
      <c r="J2918" s="787" t="s">
        <v>345</v>
      </c>
      <c r="K2918" s="1512"/>
    </row>
    <row r="2919" spans="2:11" ht="30">
      <c r="B2919" s="690"/>
      <c r="C2919" s="1504"/>
      <c r="D2919" s="1504"/>
      <c r="E2919" s="1504"/>
      <c r="F2919" s="1504"/>
      <c r="G2919" s="1504"/>
      <c r="H2919" s="828" t="s">
        <v>2923</v>
      </c>
      <c r="I2919" s="828" t="s">
        <v>345</v>
      </c>
      <c r="J2919" s="787" t="s">
        <v>345</v>
      </c>
      <c r="K2919" s="1512"/>
    </row>
    <row r="2920" spans="2:11" ht="30">
      <c r="B2920" s="690"/>
      <c r="C2920" s="1504"/>
      <c r="D2920" s="1504"/>
      <c r="E2920" s="1504"/>
      <c r="F2920" s="1504"/>
      <c r="G2920" s="1504"/>
      <c r="H2920" s="828" t="s">
        <v>3807</v>
      </c>
      <c r="I2920" s="828">
        <v>613288</v>
      </c>
      <c r="J2920" s="787">
        <v>2018</v>
      </c>
      <c r="K2920" s="1512"/>
    </row>
    <row r="2921" spans="2:11" ht="30">
      <c r="B2921" s="690"/>
      <c r="C2921" s="1504"/>
      <c r="D2921" s="1504"/>
      <c r="E2921" s="1504"/>
      <c r="F2921" s="1504"/>
      <c r="G2921" s="1504"/>
      <c r="H2921" s="828" t="s">
        <v>3807</v>
      </c>
      <c r="I2921" s="828">
        <v>613289</v>
      </c>
      <c r="J2921" s="787">
        <v>2018</v>
      </c>
      <c r="K2921" s="1512"/>
    </row>
    <row r="2922" spans="2:11" ht="30">
      <c r="B2922" s="690"/>
      <c r="C2922" s="1504"/>
      <c r="D2922" s="1504"/>
      <c r="E2922" s="1504"/>
      <c r="F2922" s="1504"/>
      <c r="G2922" s="1504"/>
      <c r="H2922" s="828" t="s">
        <v>3807</v>
      </c>
      <c r="I2922" s="828">
        <v>613290</v>
      </c>
      <c r="J2922" s="787">
        <v>2018</v>
      </c>
      <c r="K2922" s="1512"/>
    </row>
    <row r="2923" spans="2:11" ht="30">
      <c r="B2923" s="690"/>
      <c r="C2923" s="1504"/>
      <c r="D2923" s="1504"/>
      <c r="E2923" s="1504"/>
      <c r="F2923" s="1504"/>
      <c r="G2923" s="1504"/>
      <c r="H2923" s="828" t="s">
        <v>3807</v>
      </c>
      <c r="I2923" s="828">
        <v>613291</v>
      </c>
      <c r="J2923" s="787">
        <v>2018</v>
      </c>
      <c r="K2923" s="1512"/>
    </row>
    <row r="2924" spans="2:11" ht="30">
      <c r="B2924" s="690"/>
      <c r="C2924" s="1504"/>
      <c r="D2924" s="1504"/>
      <c r="E2924" s="1504"/>
      <c r="F2924" s="1504"/>
      <c r="G2924" s="1504"/>
      <c r="H2924" s="828" t="s">
        <v>3807</v>
      </c>
      <c r="I2924" s="828">
        <v>613292</v>
      </c>
      <c r="J2924" s="787">
        <v>2018</v>
      </c>
      <c r="K2924" s="1512"/>
    </row>
    <row r="2925" spans="2:11" ht="30">
      <c r="B2925" s="690"/>
      <c r="C2925" s="1504"/>
      <c r="D2925" s="1504"/>
      <c r="E2925" s="1504"/>
      <c r="F2925" s="1504"/>
      <c r="G2925" s="1504"/>
      <c r="H2925" s="828" t="s">
        <v>3807</v>
      </c>
      <c r="I2925" s="828">
        <v>613293</v>
      </c>
      <c r="J2925" s="787">
        <v>2018</v>
      </c>
      <c r="K2925" s="1512"/>
    </row>
    <row r="2926" spans="2:11" ht="30">
      <c r="B2926" s="690"/>
      <c r="C2926" s="1504"/>
      <c r="D2926" s="1504"/>
      <c r="E2926" s="1504"/>
      <c r="F2926" s="1504"/>
      <c r="G2926" s="1504"/>
      <c r="H2926" s="828" t="s">
        <v>3807</v>
      </c>
      <c r="I2926" s="828">
        <v>613294</v>
      </c>
      <c r="J2926" s="787">
        <v>2018</v>
      </c>
      <c r="K2926" s="1512"/>
    </row>
    <row r="2927" spans="2:11" ht="30">
      <c r="B2927" s="690"/>
      <c r="C2927" s="1504"/>
      <c r="D2927" s="1504"/>
      <c r="E2927" s="1504"/>
      <c r="F2927" s="1504"/>
      <c r="G2927" s="1504"/>
      <c r="H2927" s="828" t="s">
        <v>3807</v>
      </c>
      <c r="I2927" s="828">
        <v>613295</v>
      </c>
      <c r="J2927" s="787">
        <v>2018</v>
      </c>
      <c r="K2927" s="1512"/>
    </row>
    <row r="2928" spans="2:11" ht="30">
      <c r="B2928" s="690"/>
      <c r="C2928" s="1504"/>
      <c r="D2928" s="1504"/>
      <c r="E2928" s="1504"/>
      <c r="F2928" s="1504"/>
      <c r="G2928" s="1504"/>
      <c r="H2928" s="828" t="s">
        <v>3807</v>
      </c>
      <c r="I2928" s="828">
        <v>613296</v>
      </c>
      <c r="J2928" s="787">
        <v>2018</v>
      </c>
      <c r="K2928" s="1512"/>
    </row>
    <row r="2929" spans="2:11" ht="30">
      <c r="B2929" s="690"/>
      <c r="C2929" s="1504"/>
      <c r="D2929" s="1504"/>
      <c r="E2929" s="1504"/>
      <c r="F2929" s="1504"/>
      <c r="G2929" s="1504"/>
      <c r="H2929" s="828" t="s">
        <v>3807</v>
      </c>
      <c r="I2929" s="828">
        <v>613297</v>
      </c>
      <c r="J2929" s="787">
        <v>2018</v>
      </c>
      <c r="K2929" s="1512"/>
    </row>
    <row r="2930" spans="2:11" ht="30">
      <c r="B2930" s="690"/>
      <c r="C2930" s="1504"/>
      <c r="D2930" s="1504"/>
      <c r="E2930" s="1504"/>
      <c r="F2930" s="1504"/>
      <c r="G2930" s="1504"/>
      <c r="H2930" s="828" t="s">
        <v>3807</v>
      </c>
      <c r="I2930" s="828">
        <v>613298</v>
      </c>
      <c r="J2930" s="787">
        <v>2018</v>
      </c>
      <c r="K2930" s="1512"/>
    </row>
    <row r="2931" spans="2:11" ht="30">
      <c r="B2931" s="690"/>
      <c r="C2931" s="1504"/>
      <c r="D2931" s="1504"/>
      <c r="E2931" s="1504"/>
      <c r="F2931" s="1504"/>
      <c r="G2931" s="1504"/>
      <c r="H2931" s="828" t="s">
        <v>3807</v>
      </c>
      <c r="I2931" s="828">
        <v>613299</v>
      </c>
      <c r="J2931" s="787">
        <v>2018</v>
      </c>
      <c r="K2931" s="1512"/>
    </row>
    <row r="2932" spans="2:11" ht="30">
      <c r="B2932" s="690"/>
      <c r="C2932" s="1504"/>
      <c r="D2932" s="1504"/>
      <c r="E2932" s="1504"/>
      <c r="F2932" s="1504"/>
      <c r="G2932" s="1504"/>
      <c r="H2932" s="828" t="s">
        <v>3807</v>
      </c>
      <c r="I2932" s="828">
        <v>613300</v>
      </c>
      <c r="J2932" s="787">
        <v>2018</v>
      </c>
      <c r="K2932" s="1512"/>
    </row>
    <row r="2933" spans="2:11" ht="30">
      <c r="B2933" s="690"/>
      <c r="C2933" s="1504"/>
      <c r="D2933" s="1504"/>
      <c r="E2933" s="1504"/>
      <c r="F2933" s="1504"/>
      <c r="G2933" s="1504"/>
      <c r="H2933" s="828" t="s">
        <v>3807</v>
      </c>
      <c r="I2933" s="828">
        <v>613301</v>
      </c>
      <c r="J2933" s="787">
        <v>2018</v>
      </c>
      <c r="K2933" s="1512"/>
    </row>
    <row r="2934" spans="2:11" ht="30">
      <c r="B2934" s="690"/>
      <c r="C2934" s="1504"/>
      <c r="D2934" s="1504"/>
      <c r="E2934" s="1504"/>
      <c r="F2934" s="1504"/>
      <c r="G2934" s="1504"/>
      <c r="H2934" s="828" t="s">
        <v>3807</v>
      </c>
      <c r="I2934" s="828">
        <v>613302</v>
      </c>
      <c r="J2934" s="787">
        <v>2018</v>
      </c>
      <c r="K2934" s="1512"/>
    </row>
    <row r="2935" spans="2:11" ht="30">
      <c r="B2935" s="690"/>
      <c r="C2935" s="1504"/>
      <c r="D2935" s="1504"/>
      <c r="E2935" s="1504"/>
      <c r="F2935" s="1504"/>
      <c r="G2935" s="1504"/>
      <c r="H2935" s="828" t="s">
        <v>3807</v>
      </c>
      <c r="I2935" s="828">
        <v>613303</v>
      </c>
      <c r="J2935" s="787">
        <v>2018</v>
      </c>
      <c r="K2935" s="1512"/>
    </row>
    <row r="2936" spans="2:11" ht="15.6" thickBot="1">
      <c r="B2936" s="690"/>
      <c r="C2936" s="1505"/>
      <c r="D2936" s="1505"/>
      <c r="E2936" s="1505"/>
      <c r="F2936" s="1505"/>
      <c r="G2936" s="1505"/>
      <c r="H2936" s="836"/>
      <c r="I2936" s="836"/>
      <c r="J2936" s="837"/>
      <c r="K2936" s="1513"/>
    </row>
    <row r="2937" spans="2:11" ht="45" customHeight="1">
      <c r="B2937" s="690">
        <v>20</v>
      </c>
      <c r="C2937" s="1496" t="s">
        <v>3808</v>
      </c>
      <c r="D2937" s="1496" t="s">
        <v>3809</v>
      </c>
      <c r="E2937" s="1496">
        <v>15</v>
      </c>
      <c r="F2937" s="1496">
        <v>5.81</v>
      </c>
      <c r="G2937" s="1518">
        <v>4</v>
      </c>
      <c r="H2937" s="825" t="s">
        <v>2925</v>
      </c>
      <c r="I2937" s="825">
        <v>400046</v>
      </c>
      <c r="J2937" s="826">
        <v>2010</v>
      </c>
      <c r="K2937" s="838" t="s">
        <v>2924</v>
      </c>
    </row>
    <row r="2938" spans="2:11" ht="15">
      <c r="B2938" s="690"/>
      <c r="C2938" s="1496"/>
      <c r="D2938" s="1496"/>
      <c r="E2938" s="1496"/>
      <c r="F2938" s="1496"/>
      <c r="G2938" s="1518"/>
      <c r="H2938" s="828" t="s">
        <v>2925</v>
      </c>
      <c r="I2938" s="828">
        <v>400047</v>
      </c>
      <c r="J2938" s="787">
        <v>2010</v>
      </c>
      <c r="K2938" s="830" t="s">
        <v>2926</v>
      </c>
    </row>
    <row r="2939" spans="2:11" ht="30">
      <c r="B2939" s="690"/>
      <c r="C2939" s="1496"/>
      <c r="D2939" s="1496"/>
      <c r="E2939" s="1496"/>
      <c r="F2939" s="1496"/>
      <c r="G2939" s="1518"/>
      <c r="H2939" s="828" t="s">
        <v>2925</v>
      </c>
      <c r="I2939" s="828">
        <v>400048</v>
      </c>
      <c r="J2939" s="787">
        <v>2010</v>
      </c>
      <c r="K2939" s="830" t="s">
        <v>2927</v>
      </c>
    </row>
    <row r="2940" spans="2:11" ht="15">
      <c r="B2940" s="690"/>
      <c r="C2940" s="1496"/>
      <c r="D2940" s="1496"/>
      <c r="E2940" s="1496"/>
      <c r="F2940" s="1496"/>
      <c r="G2940" s="1518"/>
      <c r="H2940" s="828" t="s">
        <v>2925</v>
      </c>
      <c r="I2940" s="828">
        <v>400049</v>
      </c>
      <c r="J2940" s="787">
        <v>2010</v>
      </c>
      <c r="K2940" s="1493"/>
    </row>
    <row r="2941" spans="2:11" ht="15">
      <c r="B2941" s="690"/>
      <c r="C2941" s="1496"/>
      <c r="D2941" s="1496"/>
      <c r="E2941" s="1496"/>
      <c r="F2941" s="1496"/>
      <c r="G2941" s="1518"/>
      <c r="H2941" s="828" t="s">
        <v>2925</v>
      </c>
      <c r="I2941" s="828">
        <v>400050</v>
      </c>
      <c r="J2941" s="787">
        <v>2010</v>
      </c>
      <c r="K2941" s="1494"/>
    </row>
    <row r="2942" spans="2:11" ht="30">
      <c r="B2942" s="690"/>
      <c r="C2942" s="1496"/>
      <c r="D2942" s="1496"/>
      <c r="E2942" s="1496"/>
      <c r="F2942" s="1496"/>
      <c r="G2942" s="1518"/>
      <c r="H2942" s="828" t="s">
        <v>2928</v>
      </c>
      <c r="I2942" s="828">
        <v>500245</v>
      </c>
      <c r="J2942" s="787">
        <v>2005</v>
      </c>
      <c r="K2942" s="1494"/>
    </row>
    <row r="2943" spans="2:11" ht="30">
      <c r="B2943" s="690"/>
      <c r="C2943" s="1496"/>
      <c r="D2943" s="1496"/>
      <c r="E2943" s="1496"/>
      <c r="F2943" s="1496"/>
      <c r="G2943" s="1518"/>
      <c r="H2943" s="828" t="s">
        <v>2929</v>
      </c>
      <c r="I2943" s="828">
        <v>500285</v>
      </c>
      <c r="J2943" s="787">
        <v>2006</v>
      </c>
      <c r="K2943" s="1494"/>
    </row>
    <row r="2944" spans="2:11" ht="30">
      <c r="B2944" s="690"/>
      <c r="C2944" s="1496"/>
      <c r="D2944" s="1496"/>
      <c r="E2944" s="1496"/>
      <c r="F2944" s="1496"/>
      <c r="G2944" s="1518"/>
      <c r="H2944" s="828" t="s">
        <v>2929</v>
      </c>
      <c r="I2944" s="828">
        <v>500286</v>
      </c>
      <c r="J2944" s="787">
        <v>2006</v>
      </c>
      <c r="K2944" s="1494"/>
    </row>
    <row r="2945" spans="2:11" ht="30">
      <c r="B2945" s="690"/>
      <c r="C2945" s="1496"/>
      <c r="D2945" s="1496"/>
      <c r="E2945" s="1496"/>
      <c r="F2945" s="1496"/>
      <c r="G2945" s="1518"/>
      <c r="H2945" s="828" t="s">
        <v>2929</v>
      </c>
      <c r="I2945" s="828">
        <v>500287</v>
      </c>
      <c r="J2945" s="787">
        <v>2006</v>
      </c>
      <c r="K2945" s="1494"/>
    </row>
    <row r="2946" spans="2:11" ht="15">
      <c r="B2946" s="690"/>
      <c r="C2946" s="1496"/>
      <c r="D2946" s="1496"/>
      <c r="E2946" s="1496"/>
      <c r="F2946" s="1496"/>
      <c r="G2946" s="1518"/>
      <c r="H2946" s="828" t="s">
        <v>2930</v>
      </c>
      <c r="I2946" s="828">
        <v>500334</v>
      </c>
      <c r="J2946" s="787">
        <v>2009</v>
      </c>
      <c r="K2946" s="1494"/>
    </row>
    <row r="2947" spans="2:11" ht="15">
      <c r="B2947" s="690"/>
      <c r="C2947" s="1496"/>
      <c r="D2947" s="1496"/>
      <c r="E2947" s="1496"/>
      <c r="F2947" s="1496"/>
      <c r="G2947" s="1518"/>
      <c r="H2947" s="828" t="s">
        <v>2931</v>
      </c>
      <c r="I2947" s="828">
        <v>602492</v>
      </c>
      <c r="J2947" s="787">
        <v>2009</v>
      </c>
      <c r="K2947" s="1494"/>
    </row>
    <row r="2948" spans="2:11" ht="15">
      <c r="B2948" s="690"/>
      <c r="C2948" s="1496"/>
      <c r="D2948" s="1496"/>
      <c r="E2948" s="1496"/>
      <c r="F2948" s="1496"/>
      <c r="G2948" s="1518"/>
      <c r="H2948" s="828" t="s">
        <v>2931</v>
      </c>
      <c r="I2948" s="828">
        <v>602493</v>
      </c>
      <c r="J2948" s="787">
        <v>2009</v>
      </c>
      <c r="K2948" s="1494"/>
    </row>
    <row r="2949" spans="2:11" ht="15">
      <c r="B2949" s="690"/>
      <c r="C2949" s="1496"/>
      <c r="D2949" s="1496"/>
      <c r="E2949" s="1496"/>
      <c r="F2949" s="1496"/>
      <c r="G2949" s="1518"/>
      <c r="H2949" s="828" t="s">
        <v>2932</v>
      </c>
      <c r="I2949" s="828">
        <v>601799</v>
      </c>
      <c r="J2949" s="787">
        <v>2008</v>
      </c>
      <c r="K2949" s="1494"/>
    </row>
    <row r="2950" spans="2:11" ht="15">
      <c r="B2950" s="690"/>
      <c r="C2950" s="1496"/>
      <c r="D2950" s="1496"/>
      <c r="E2950" s="1496"/>
      <c r="F2950" s="1496"/>
      <c r="G2950" s="1518"/>
      <c r="H2950" s="828" t="s">
        <v>2933</v>
      </c>
      <c r="I2950" s="828">
        <v>601797</v>
      </c>
      <c r="J2950" s="787">
        <v>2008</v>
      </c>
      <c r="K2950" s="1494"/>
    </row>
    <row r="2951" spans="2:11" ht="15">
      <c r="B2951" s="690"/>
      <c r="C2951" s="1496"/>
      <c r="D2951" s="1496"/>
      <c r="E2951" s="1496"/>
      <c r="F2951" s="1496"/>
      <c r="G2951" s="1518"/>
      <c r="H2951" s="828" t="s">
        <v>2934</v>
      </c>
      <c r="I2951" s="828">
        <v>601798</v>
      </c>
      <c r="J2951" s="787">
        <v>2008</v>
      </c>
      <c r="K2951" s="1494"/>
    </row>
    <row r="2952" spans="2:11" ht="15">
      <c r="B2952" s="690"/>
      <c r="C2952" s="1496"/>
      <c r="D2952" s="1496"/>
      <c r="E2952" s="1496"/>
      <c r="F2952" s="1496"/>
      <c r="G2952" s="1518"/>
      <c r="H2952" s="828" t="s">
        <v>2935</v>
      </c>
      <c r="I2952" s="828">
        <v>603847</v>
      </c>
      <c r="J2952" s="787">
        <v>2011</v>
      </c>
      <c r="K2952" s="1494"/>
    </row>
    <row r="2953" spans="2:11" ht="15">
      <c r="B2953" s="690"/>
      <c r="C2953" s="1496"/>
      <c r="D2953" s="1496"/>
      <c r="E2953" s="1496"/>
      <c r="F2953" s="1496"/>
      <c r="G2953" s="1518"/>
      <c r="H2953" s="828" t="s">
        <v>2936</v>
      </c>
      <c r="I2953" s="828">
        <v>604027</v>
      </c>
      <c r="J2953" s="787"/>
      <c r="K2953" s="1494"/>
    </row>
    <row r="2954" spans="2:11" ht="15">
      <c r="B2954" s="690"/>
      <c r="C2954" s="1496"/>
      <c r="D2954" s="1496"/>
      <c r="E2954" s="1496"/>
      <c r="F2954" s="1496"/>
      <c r="G2954" s="1518"/>
      <c r="H2954" s="828" t="s">
        <v>2937</v>
      </c>
      <c r="I2954" s="828">
        <v>603050</v>
      </c>
      <c r="J2954" s="787">
        <v>2010</v>
      </c>
      <c r="K2954" s="1494"/>
    </row>
    <row r="2955" spans="2:11" ht="15">
      <c r="B2955" s="690"/>
      <c r="C2955" s="1496"/>
      <c r="D2955" s="1496"/>
      <c r="E2955" s="1496"/>
      <c r="F2955" s="1496"/>
      <c r="G2955" s="1518"/>
      <c r="H2955" s="828" t="s">
        <v>2938</v>
      </c>
      <c r="I2955" s="828">
        <v>3001050</v>
      </c>
      <c r="J2955" s="787"/>
      <c r="K2955" s="1494"/>
    </row>
    <row r="2956" spans="2:11" ht="15">
      <c r="B2956" s="690"/>
      <c r="C2956" s="1496"/>
      <c r="D2956" s="1496"/>
      <c r="E2956" s="1496"/>
      <c r="F2956" s="1496"/>
      <c r="G2956" s="1518"/>
      <c r="H2956" s="828" t="s">
        <v>2939</v>
      </c>
      <c r="I2956" s="828">
        <v>3001051</v>
      </c>
      <c r="J2956" s="787">
        <v>2010</v>
      </c>
      <c r="K2956" s="1494"/>
    </row>
    <row r="2957" spans="2:11" ht="15">
      <c r="B2957" s="690"/>
      <c r="C2957" s="1496"/>
      <c r="D2957" s="1496"/>
      <c r="E2957" s="1496"/>
      <c r="F2957" s="1496"/>
      <c r="G2957" s="1518"/>
      <c r="H2957" s="828" t="s">
        <v>2940</v>
      </c>
      <c r="I2957" s="828">
        <v>3001052</v>
      </c>
      <c r="J2957" s="787"/>
      <c r="K2957" s="1494"/>
    </row>
    <row r="2958" spans="2:11" ht="15">
      <c r="B2958" s="690"/>
      <c r="C2958" s="1496"/>
      <c r="D2958" s="1496"/>
      <c r="E2958" s="1496"/>
      <c r="F2958" s="1496"/>
      <c r="G2958" s="1518"/>
      <c r="H2958" s="828" t="s">
        <v>2941</v>
      </c>
      <c r="I2958" s="828">
        <v>603052</v>
      </c>
      <c r="J2958" s="787">
        <v>2010</v>
      </c>
      <c r="K2958" s="1494"/>
    </row>
    <row r="2959" spans="2:11" ht="15">
      <c r="B2959" s="690"/>
      <c r="C2959" s="1496"/>
      <c r="D2959" s="1496"/>
      <c r="E2959" s="1496"/>
      <c r="F2959" s="1496"/>
      <c r="G2959" s="1518"/>
      <c r="H2959" s="828" t="s">
        <v>2941</v>
      </c>
      <c r="I2959" s="828">
        <v>603053</v>
      </c>
      <c r="J2959" s="787">
        <v>2010</v>
      </c>
      <c r="K2959" s="1494"/>
    </row>
    <row r="2960" spans="2:11" ht="15">
      <c r="B2960" s="690"/>
      <c r="C2960" s="1496"/>
      <c r="D2960" s="1496"/>
      <c r="E2960" s="1496"/>
      <c r="F2960" s="1496"/>
      <c r="G2960" s="1518"/>
      <c r="H2960" s="828" t="s">
        <v>2942</v>
      </c>
      <c r="I2960" s="828">
        <v>603049</v>
      </c>
      <c r="J2960" s="787">
        <v>2010</v>
      </c>
      <c r="K2960" s="1494"/>
    </row>
    <row r="2961" spans="2:11" ht="15">
      <c r="B2961" s="690"/>
      <c r="C2961" s="1496"/>
      <c r="D2961" s="1496"/>
      <c r="E2961" s="1496"/>
      <c r="F2961" s="1496"/>
      <c r="G2961" s="1518"/>
      <c r="H2961" s="828" t="s">
        <v>2943</v>
      </c>
      <c r="I2961" s="828">
        <v>603051</v>
      </c>
      <c r="J2961" s="787">
        <v>2010</v>
      </c>
      <c r="K2961" s="1494"/>
    </row>
    <row r="2962" spans="2:11" ht="15">
      <c r="B2962" s="690"/>
      <c r="C2962" s="1496"/>
      <c r="D2962" s="1496"/>
      <c r="E2962" s="1496"/>
      <c r="F2962" s="1496"/>
      <c r="G2962" s="1518"/>
      <c r="H2962" s="828" t="s">
        <v>2944</v>
      </c>
      <c r="I2962" s="828">
        <v>603047</v>
      </c>
      <c r="J2962" s="787">
        <v>2010</v>
      </c>
      <c r="K2962" s="1494"/>
    </row>
    <row r="2963" spans="2:11" ht="15">
      <c r="B2963" s="690"/>
      <c r="C2963" s="1496"/>
      <c r="D2963" s="1496"/>
      <c r="E2963" s="1496"/>
      <c r="F2963" s="1496"/>
      <c r="G2963" s="1518"/>
      <c r="H2963" s="828" t="s">
        <v>2945</v>
      </c>
      <c r="I2963" s="828">
        <v>603056</v>
      </c>
      <c r="J2963" s="787">
        <v>2010</v>
      </c>
      <c r="K2963" s="1494"/>
    </row>
    <row r="2964" spans="2:11" ht="15">
      <c r="B2964" s="690"/>
      <c r="C2964" s="1496"/>
      <c r="D2964" s="1496"/>
      <c r="E2964" s="1496"/>
      <c r="F2964" s="1496"/>
      <c r="G2964" s="1518"/>
      <c r="H2964" s="828" t="s">
        <v>2946</v>
      </c>
      <c r="I2964" s="828">
        <v>603055</v>
      </c>
      <c r="J2964" s="787">
        <v>2010</v>
      </c>
      <c r="K2964" s="1494"/>
    </row>
    <row r="2965" spans="2:11" ht="15">
      <c r="B2965" s="690"/>
      <c r="C2965" s="1496"/>
      <c r="D2965" s="1496"/>
      <c r="E2965" s="1496"/>
      <c r="F2965" s="1496"/>
      <c r="G2965" s="1518"/>
      <c r="H2965" s="828" t="s">
        <v>2946</v>
      </c>
      <c r="I2965" s="828">
        <v>603054</v>
      </c>
      <c r="J2965" s="787">
        <v>2010</v>
      </c>
      <c r="K2965" s="1494"/>
    </row>
    <row r="2966" spans="2:11" ht="15">
      <c r="B2966" s="690"/>
      <c r="C2966" s="1496"/>
      <c r="D2966" s="1496"/>
      <c r="E2966" s="1496"/>
      <c r="F2966" s="1496"/>
      <c r="G2966" s="1518"/>
      <c r="H2966" s="828" t="s">
        <v>2942</v>
      </c>
      <c r="I2966" s="828">
        <v>603048</v>
      </c>
      <c r="J2966" s="787">
        <v>2010</v>
      </c>
      <c r="K2966" s="1494"/>
    </row>
    <row r="2967" spans="2:11" ht="30">
      <c r="B2967" s="690"/>
      <c r="C2967" s="1496"/>
      <c r="D2967" s="1496"/>
      <c r="E2967" s="1496"/>
      <c r="F2967" s="1496"/>
      <c r="G2967" s="1518"/>
      <c r="H2967" s="828" t="s">
        <v>2947</v>
      </c>
      <c r="I2967" s="828">
        <v>500392</v>
      </c>
      <c r="J2967" s="787">
        <v>2011</v>
      </c>
      <c r="K2967" s="1494"/>
    </row>
    <row r="2968" spans="2:11" ht="15">
      <c r="B2968" s="690"/>
      <c r="C2968" s="1496"/>
      <c r="D2968" s="1496"/>
      <c r="E2968" s="1496"/>
      <c r="F2968" s="1496"/>
      <c r="G2968" s="1518"/>
      <c r="H2968" s="828" t="s">
        <v>2948</v>
      </c>
      <c r="I2968" s="828">
        <v>500393</v>
      </c>
      <c r="J2968" s="787">
        <v>2011</v>
      </c>
      <c r="K2968" s="1494"/>
    </row>
    <row r="2969" spans="2:11" ht="15">
      <c r="B2969" s="690"/>
      <c r="C2969" s="1496"/>
      <c r="D2969" s="1496"/>
      <c r="E2969" s="1496"/>
      <c r="F2969" s="1496"/>
      <c r="G2969" s="1518"/>
      <c r="H2969" s="828" t="s">
        <v>2949</v>
      </c>
      <c r="I2969" s="828">
        <v>500401</v>
      </c>
      <c r="J2969" s="787">
        <v>2011</v>
      </c>
      <c r="K2969" s="1494"/>
    </row>
    <row r="2970" spans="2:11" ht="15">
      <c r="B2970" s="690"/>
      <c r="C2970" s="1496"/>
      <c r="D2970" s="1496"/>
      <c r="E2970" s="1496"/>
      <c r="F2970" s="1496"/>
      <c r="G2970" s="1518"/>
      <c r="H2970" s="828" t="s">
        <v>2950</v>
      </c>
      <c r="I2970" s="828">
        <v>602409</v>
      </c>
      <c r="J2970" s="787">
        <v>2009</v>
      </c>
      <c r="K2970" s="1494"/>
    </row>
    <row r="2971" spans="2:11" ht="15">
      <c r="B2971" s="690"/>
      <c r="C2971" s="1496"/>
      <c r="D2971" s="1496"/>
      <c r="E2971" s="1496"/>
      <c r="F2971" s="1496"/>
      <c r="G2971" s="1518"/>
      <c r="H2971" s="828" t="s">
        <v>2951</v>
      </c>
      <c r="I2971" s="828">
        <v>603409</v>
      </c>
      <c r="J2971" s="787">
        <v>2011</v>
      </c>
      <c r="K2971" s="1494"/>
    </row>
    <row r="2972" spans="2:11" ht="15">
      <c r="B2972" s="690"/>
      <c r="C2972" s="1496"/>
      <c r="D2972" s="1496"/>
      <c r="E2972" s="1496"/>
      <c r="F2972" s="1496"/>
      <c r="G2972" s="1518"/>
      <c r="H2972" s="828" t="s">
        <v>2952</v>
      </c>
      <c r="I2972" s="828">
        <v>603410</v>
      </c>
      <c r="J2972" s="787">
        <v>2011</v>
      </c>
      <c r="K2972" s="1494"/>
    </row>
    <row r="2973" spans="2:11" ht="15">
      <c r="B2973" s="690"/>
      <c r="C2973" s="1496"/>
      <c r="D2973" s="1496"/>
      <c r="E2973" s="1496"/>
      <c r="F2973" s="1496"/>
      <c r="G2973" s="1518"/>
      <c r="H2973" s="828" t="s">
        <v>2953</v>
      </c>
      <c r="I2973" s="828">
        <v>603411</v>
      </c>
      <c r="J2973" s="787">
        <v>2011</v>
      </c>
      <c r="K2973" s="1494"/>
    </row>
    <row r="2974" spans="2:11" ht="30">
      <c r="B2974" s="690"/>
      <c r="C2974" s="1496"/>
      <c r="D2974" s="1496"/>
      <c r="E2974" s="1496"/>
      <c r="F2974" s="1496"/>
      <c r="G2974" s="1518"/>
      <c r="H2974" s="828" t="s">
        <v>2954</v>
      </c>
      <c r="I2974" s="828">
        <v>603421</v>
      </c>
      <c r="J2974" s="787">
        <v>2011</v>
      </c>
      <c r="K2974" s="1494"/>
    </row>
    <row r="2975" spans="2:11" ht="15">
      <c r="B2975" s="690"/>
      <c r="C2975" s="1496"/>
      <c r="D2975" s="1496"/>
      <c r="E2975" s="1496"/>
      <c r="F2975" s="1496"/>
      <c r="G2975" s="1518"/>
      <c r="H2975" s="828" t="s">
        <v>2955</v>
      </c>
      <c r="I2975" s="828">
        <v>604158</v>
      </c>
      <c r="J2975" s="787">
        <v>2012</v>
      </c>
      <c r="K2975" s="1494"/>
    </row>
    <row r="2976" spans="2:11" ht="15">
      <c r="B2976" s="690"/>
      <c r="C2976" s="1496"/>
      <c r="D2976" s="1496"/>
      <c r="E2976" s="1496"/>
      <c r="F2976" s="1496"/>
      <c r="G2976" s="1518"/>
      <c r="H2976" s="828" t="s">
        <v>2956</v>
      </c>
      <c r="I2976" s="828">
        <v>604220</v>
      </c>
      <c r="J2976" s="787">
        <v>2012</v>
      </c>
      <c r="K2976" s="1494"/>
    </row>
    <row r="2977" spans="2:11" ht="15">
      <c r="B2977" s="690"/>
      <c r="C2977" s="1496"/>
      <c r="D2977" s="1496"/>
      <c r="E2977" s="1496"/>
      <c r="F2977" s="1496"/>
      <c r="G2977" s="1518"/>
      <c r="H2977" s="828" t="s">
        <v>2957</v>
      </c>
      <c r="I2977" s="828">
        <v>604219</v>
      </c>
      <c r="J2977" s="787">
        <v>2012</v>
      </c>
      <c r="K2977" s="1494"/>
    </row>
    <row r="2978" spans="2:11" ht="15">
      <c r="B2978" s="690"/>
      <c r="C2978" s="1496"/>
      <c r="D2978" s="1496"/>
      <c r="E2978" s="1496"/>
      <c r="F2978" s="1496"/>
      <c r="G2978" s="1518"/>
      <c r="H2978" s="828" t="s">
        <v>2958</v>
      </c>
      <c r="I2978" s="828">
        <v>604222</v>
      </c>
      <c r="J2978" s="787">
        <v>2012</v>
      </c>
      <c r="K2978" s="1494"/>
    </row>
    <row r="2979" spans="2:11" ht="15">
      <c r="B2979" s="690"/>
      <c r="C2979" s="1496"/>
      <c r="D2979" s="1496"/>
      <c r="E2979" s="1496"/>
      <c r="F2979" s="1496"/>
      <c r="G2979" s="1518"/>
      <c r="H2979" s="828" t="s">
        <v>2959</v>
      </c>
      <c r="I2979" s="828">
        <v>604223</v>
      </c>
      <c r="J2979" s="787">
        <v>2012</v>
      </c>
      <c r="K2979" s="1494"/>
    </row>
    <row r="2980" spans="2:11" ht="30">
      <c r="B2980" s="690"/>
      <c r="C2980" s="1496"/>
      <c r="D2980" s="1496"/>
      <c r="E2980" s="1496"/>
      <c r="F2980" s="1496"/>
      <c r="G2980" s="1518"/>
      <c r="H2980" s="828" t="s">
        <v>2960</v>
      </c>
      <c r="I2980" s="828">
        <v>602568</v>
      </c>
      <c r="J2980" s="787">
        <v>2009</v>
      </c>
      <c r="K2980" s="1494"/>
    </row>
    <row r="2981" spans="2:11" ht="15">
      <c r="B2981" s="690"/>
      <c r="C2981" s="1496"/>
      <c r="D2981" s="1496"/>
      <c r="E2981" s="1496"/>
      <c r="F2981" s="1496"/>
      <c r="G2981" s="1518"/>
      <c r="H2981" s="828" t="s">
        <v>2961</v>
      </c>
      <c r="I2981" s="828">
        <v>603422</v>
      </c>
      <c r="J2981" s="787">
        <v>2011</v>
      </c>
      <c r="K2981" s="1494"/>
    </row>
    <row r="2982" spans="2:11" ht="15">
      <c r="B2982" s="690"/>
      <c r="C2982" s="1496"/>
      <c r="D2982" s="1496"/>
      <c r="E2982" s="1496"/>
      <c r="F2982" s="1496"/>
      <c r="G2982" s="1518"/>
      <c r="H2982" s="828" t="s">
        <v>2962</v>
      </c>
      <c r="I2982" s="828">
        <v>604221</v>
      </c>
      <c r="J2982" s="787">
        <v>2012</v>
      </c>
      <c r="K2982" s="1494"/>
    </row>
    <row r="2983" spans="2:11" ht="30">
      <c r="B2983" s="690"/>
      <c r="C2983" s="1496"/>
      <c r="D2983" s="1496"/>
      <c r="E2983" s="1496"/>
      <c r="F2983" s="1496"/>
      <c r="G2983" s="1518"/>
      <c r="H2983" s="828" t="s">
        <v>2963</v>
      </c>
      <c r="I2983" s="828">
        <v>604159</v>
      </c>
      <c r="J2983" s="787">
        <v>2012</v>
      </c>
      <c r="K2983" s="1494"/>
    </row>
    <row r="2984" spans="2:11" ht="60">
      <c r="B2984" s="690"/>
      <c r="C2984" s="1496"/>
      <c r="D2984" s="1496"/>
      <c r="E2984" s="1496"/>
      <c r="F2984" s="1496"/>
      <c r="G2984" s="1518"/>
      <c r="H2984" s="828" t="s">
        <v>2964</v>
      </c>
      <c r="I2984" s="828" t="s">
        <v>2965</v>
      </c>
      <c r="J2984" s="787">
        <v>2006</v>
      </c>
      <c r="K2984" s="1494"/>
    </row>
    <row r="2985" spans="2:11" ht="15">
      <c r="B2985" s="690"/>
      <c r="C2985" s="1496"/>
      <c r="D2985" s="1496"/>
      <c r="E2985" s="1496"/>
      <c r="F2985" s="1496"/>
      <c r="G2985" s="1518"/>
      <c r="H2985" s="828" t="s">
        <v>3810</v>
      </c>
      <c r="I2985" s="828">
        <v>613287</v>
      </c>
      <c r="J2985" s="787">
        <v>2018</v>
      </c>
      <c r="K2985" s="1494"/>
    </row>
    <row r="2986" spans="2:11" ht="15">
      <c r="B2986" s="690"/>
      <c r="C2986" s="1496"/>
      <c r="D2986" s="1496"/>
      <c r="E2986" s="1496"/>
      <c r="F2986" s="1496"/>
      <c r="G2986" s="1518"/>
      <c r="H2986" s="795" t="s">
        <v>3811</v>
      </c>
      <c r="I2986" s="795" t="s">
        <v>3812</v>
      </c>
      <c r="J2986" s="696">
        <v>2020</v>
      </c>
      <c r="K2986" s="1494"/>
    </row>
    <row r="2987" spans="2:11" ht="15">
      <c r="B2987" s="690"/>
      <c r="C2987" s="1496"/>
      <c r="D2987" s="1496"/>
      <c r="E2987" s="1496"/>
      <c r="F2987" s="1496"/>
      <c r="G2987" s="1518"/>
      <c r="H2987" s="839" t="s">
        <v>4982</v>
      </c>
      <c r="I2987" s="840" t="s">
        <v>4983</v>
      </c>
      <c r="J2987" s="841">
        <v>2024</v>
      </c>
      <c r="K2987" s="1494"/>
    </row>
    <row r="2988" spans="2:11" ht="15.6" thickBot="1">
      <c r="B2988" s="690"/>
      <c r="C2988" s="1503"/>
      <c r="D2988" s="1503"/>
      <c r="E2988" s="1503"/>
      <c r="F2988" s="1503"/>
      <c r="G2988" s="1519"/>
      <c r="H2988" s="706" t="s">
        <v>4984</v>
      </c>
      <c r="I2988" s="842" t="s">
        <v>4985</v>
      </c>
      <c r="J2988" s="843">
        <v>2024</v>
      </c>
      <c r="K2988" s="1495"/>
    </row>
    <row r="2989" spans="2:11" ht="30" customHeight="1">
      <c r="B2989" s="690">
        <v>21</v>
      </c>
      <c r="C2989" s="1472" t="s">
        <v>2966</v>
      </c>
      <c r="D2989" s="1472" t="s">
        <v>3813</v>
      </c>
      <c r="E2989" s="1472">
        <v>10</v>
      </c>
      <c r="F2989" s="1472">
        <v>4.3600000000000003</v>
      </c>
      <c r="G2989" s="1472">
        <v>4</v>
      </c>
      <c r="H2989" s="1498" t="s">
        <v>2967</v>
      </c>
      <c r="I2989" s="1498">
        <v>500051</v>
      </c>
      <c r="J2989" s="844">
        <v>2003</v>
      </c>
      <c r="K2989" s="845" t="s">
        <v>3814</v>
      </c>
    </row>
    <row r="2990" spans="2:11" ht="15">
      <c r="B2990" s="690"/>
      <c r="C2990" s="1496"/>
      <c r="D2990" s="1496"/>
      <c r="E2990" s="1496"/>
      <c r="F2990" s="1496"/>
      <c r="G2990" s="1496"/>
      <c r="H2990" s="1499"/>
      <c r="I2990" s="1499"/>
      <c r="J2990" s="787"/>
      <c r="K2990" s="829" t="s">
        <v>3815</v>
      </c>
    </row>
    <row r="2991" spans="2:11" ht="15">
      <c r="B2991" s="690"/>
      <c r="C2991" s="1496"/>
      <c r="D2991" s="1496"/>
      <c r="E2991" s="1496"/>
      <c r="F2991" s="1496"/>
      <c r="G2991" s="1496"/>
      <c r="H2991" s="828" t="s">
        <v>2968</v>
      </c>
      <c r="I2991" s="828">
        <v>601466</v>
      </c>
      <c r="J2991" s="787">
        <v>2007</v>
      </c>
      <c r="K2991" s="829" t="s">
        <v>3816</v>
      </c>
    </row>
    <row r="2992" spans="2:11" ht="30" customHeight="1">
      <c r="B2992" s="690"/>
      <c r="C2992" s="1496"/>
      <c r="D2992" s="1496"/>
      <c r="E2992" s="1496"/>
      <c r="F2992" s="1496"/>
      <c r="G2992" s="1496"/>
      <c r="H2992" s="1499" t="s">
        <v>2969</v>
      </c>
      <c r="I2992" s="1499">
        <v>500052</v>
      </c>
      <c r="J2992" s="787">
        <v>2003</v>
      </c>
      <c r="K2992" s="829" t="s">
        <v>3817</v>
      </c>
    </row>
    <row r="2993" spans="2:11" ht="30">
      <c r="B2993" s="690"/>
      <c r="C2993" s="1496"/>
      <c r="D2993" s="1496"/>
      <c r="E2993" s="1496"/>
      <c r="F2993" s="1496"/>
      <c r="G2993" s="1496"/>
      <c r="H2993" s="1499"/>
      <c r="I2993" s="1499"/>
      <c r="J2993" s="787"/>
      <c r="K2993" s="829" t="s">
        <v>3818</v>
      </c>
    </row>
    <row r="2994" spans="2:11" ht="30">
      <c r="B2994" s="690"/>
      <c r="C2994" s="1496"/>
      <c r="D2994" s="1496"/>
      <c r="E2994" s="1496"/>
      <c r="F2994" s="1496"/>
      <c r="G2994" s="1496"/>
      <c r="H2994" s="1499" t="s">
        <v>2970</v>
      </c>
      <c r="I2994" s="1499">
        <v>601587</v>
      </c>
      <c r="J2994" s="787">
        <v>2008</v>
      </c>
      <c r="K2994" s="829" t="s">
        <v>4986</v>
      </c>
    </row>
    <row r="2995" spans="2:11" ht="30">
      <c r="B2995" s="690"/>
      <c r="C2995" s="1496"/>
      <c r="D2995" s="1496"/>
      <c r="E2995" s="1496"/>
      <c r="F2995" s="1496"/>
      <c r="G2995" s="1496"/>
      <c r="H2995" s="1499"/>
      <c r="I2995" s="1499"/>
      <c r="J2995" s="787"/>
      <c r="K2995" s="829" t="s">
        <v>4987</v>
      </c>
    </row>
    <row r="2996" spans="2:11" ht="30">
      <c r="B2996" s="690"/>
      <c r="C2996" s="1496"/>
      <c r="D2996" s="1496"/>
      <c r="E2996" s="1496"/>
      <c r="F2996" s="1496"/>
      <c r="G2996" s="1496"/>
      <c r="H2996" s="1499" t="s">
        <v>2971</v>
      </c>
      <c r="I2996" s="1499">
        <v>601190</v>
      </c>
      <c r="J2996" s="1500">
        <v>2006</v>
      </c>
      <c r="K2996" s="829" t="s">
        <v>4988</v>
      </c>
    </row>
    <row r="2997" spans="2:11" ht="15">
      <c r="B2997" s="690"/>
      <c r="C2997" s="1496"/>
      <c r="D2997" s="1496"/>
      <c r="E2997" s="1496"/>
      <c r="F2997" s="1496"/>
      <c r="G2997" s="1496"/>
      <c r="H2997" s="1499"/>
      <c r="I2997" s="1499"/>
      <c r="J2997" s="1501"/>
      <c r="K2997" s="829" t="s">
        <v>3819</v>
      </c>
    </row>
    <row r="2998" spans="2:11" ht="15">
      <c r="B2998" s="690"/>
      <c r="C2998" s="1496"/>
      <c r="D2998" s="1496"/>
      <c r="E2998" s="1496"/>
      <c r="F2998" s="1496"/>
      <c r="G2998" s="1496"/>
      <c r="H2998" s="828" t="s">
        <v>2972</v>
      </c>
      <c r="I2998" s="828">
        <v>601189</v>
      </c>
      <c r="J2998" s="787">
        <v>2006</v>
      </c>
      <c r="K2998" s="829" t="s">
        <v>3820</v>
      </c>
    </row>
    <row r="2999" spans="2:11" ht="15">
      <c r="B2999" s="690"/>
      <c r="C2999" s="1496"/>
      <c r="D2999" s="1496"/>
      <c r="E2999" s="1496"/>
      <c r="F2999" s="1496"/>
      <c r="G2999" s="1496"/>
      <c r="H2999" s="828" t="s">
        <v>2973</v>
      </c>
      <c r="I2999" s="828">
        <v>601188</v>
      </c>
      <c r="J2999" s="787">
        <v>2006</v>
      </c>
      <c r="K2999" s="768"/>
    </row>
    <row r="3000" spans="2:11" ht="15">
      <c r="B3000" s="690"/>
      <c r="C3000" s="1496"/>
      <c r="D3000" s="1496"/>
      <c r="E3000" s="1496"/>
      <c r="F3000" s="1496"/>
      <c r="G3000" s="1496"/>
      <c r="H3000" s="828" t="s">
        <v>2974</v>
      </c>
      <c r="I3000" s="828">
        <v>601187</v>
      </c>
      <c r="J3000" s="787">
        <v>2006</v>
      </c>
      <c r="K3000" s="830"/>
    </row>
    <row r="3001" spans="2:11" ht="15">
      <c r="B3001" s="690"/>
      <c r="C3001" s="1496"/>
      <c r="D3001" s="1496"/>
      <c r="E3001" s="1496"/>
      <c r="F3001" s="1496"/>
      <c r="G3001" s="1496"/>
      <c r="H3001" s="828" t="s">
        <v>2975</v>
      </c>
      <c r="I3001" s="828">
        <v>601186</v>
      </c>
      <c r="J3001" s="787">
        <v>2006</v>
      </c>
      <c r="K3001" s="830"/>
    </row>
    <row r="3002" spans="2:11" ht="15">
      <c r="B3002" s="690"/>
      <c r="C3002" s="1496"/>
      <c r="D3002" s="1496"/>
      <c r="E3002" s="1496"/>
      <c r="F3002" s="1496"/>
      <c r="G3002" s="1496"/>
      <c r="H3002" s="828" t="s">
        <v>2976</v>
      </c>
      <c r="I3002" s="828">
        <v>600313</v>
      </c>
      <c r="J3002" s="787">
        <v>2003</v>
      </c>
      <c r="K3002" s="830"/>
    </row>
    <row r="3003" spans="2:11" ht="15">
      <c r="B3003" s="690"/>
      <c r="C3003" s="1496"/>
      <c r="D3003" s="1496"/>
      <c r="E3003" s="1496"/>
      <c r="F3003" s="1496"/>
      <c r="G3003" s="1496"/>
      <c r="H3003" s="828" t="s">
        <v>2977</v>
      </c>
      <c r="I3003" s="828">
        <v>601185</v>
      </c>
      <c r="J3003" s="787">
        <v>2006</v>
      </c>
      <c r="K3003" s="830"/>
    </row>
    <row r="3004" spans="2:11" ht="15">
      <c r="B3004" s="690"/>
      <c r="C3004" s="1496"/>
      <c r="D3004" s="1496"/>
      <c r="E3004" s="1496"/>
      <c r="F3004" s="1496"/>
      <c r="G3004" s="1496"/>
      <c r="H3004" s="828" t="s">
        <v>2978</v>
      </c>
      <c r="I3004" s="828">
        <v>601586</v>
      </c>
      <c r="J3004" s="787">
        <v>2008</v>
      </c>
      <c r="K3004" s="830"/>
    </row>
    <row r="3005" spans="2:11" ht="15">
      <c r="B3005" s="690"/>
      <c r="C3005" s="1496"/>
      <c r="D3005" s="1496"/>
      <c r="E3005" s="1496"/>
      <c r="F3005" s="1496"/>
      <c r="G3005" s="1496"/>
      <c r="H3005" s="828" t="s">
        <v>2979</v>
      </c>
      <c r="I3005" s="828">
        <v>601182</v>
      </c>
      <c r="J3005" s="787">
        <v>2006</v>
      </c>
      <c r="K3005" s="830"/>
    </row>
    <row r="3006" spans="2:11" ht="15">
      <c r="B3006" s="690"/>
      <c r="C3006" s="1496"/>
      <c r="D3006" s="1496"/>
      <c r="E3006" s="1496"/>
      <c r="F3006" s="1496"/>
      <c r="G3006" s="1496"/>
      <c r="H3006" s="828" t="s">
        <v>2980</v>
      </c>
      <c r="I3006" s="828">
        <v>601181</v>
      </c>
      <c r="J3006" s="787">
        <v>2006</v>
      </c>
      <c r="K3006" s="830"/>
    </row>
    <row r="3007" spans="2:11" ht="15">
      <c r="B3007" s="690"/>
      <c r="C3007" s="1496"/>
      <c r="D3007" s="1496"/>
      <c r="E3007" s="1496"/>
      <c r="F3007" s="1496"/>
      <c r="G3007" s="1496"/>
      <c r="H3007" s="828" t="s">
        <v>2981</v>
      </c>
      <c r="I3007" s="828">
        <v>601180</v>
      </c>
      <c r="J3007" s="787">
        <v>2006</v>
      </c>
      <c r="K3007" s="830"/>
    </row>
    <row r="3008" spans="2:11" ht="15">
      <c r="B3008" s="690"/>
      <c r="C3008" s="1496"/>
      <c r="D3008" s="1496"/>
      <c r="E3008" s="1496"/>
      <c r="F3008" s="1496"/>
      <c r="G3008" s="1496"/>
      <c r="H3008" s="828" t="s">
        <v>2982</v>
      </c>
      <c r="I3008" s="828">
        <v>600306</v>
      </c>
      <c r="J3008" s="787">
        <v>2003</v>
      </c>
      <c r="K3008" s="830"/>
    </row>
    <row r="3009" spans="2:11" ht="15">
      <c r="B3009" s="690"/>
      <c r="C3009" s="1496"/>
      <c r="D3009" s="1496"/>
      <c r="E3009" s="1496"/>
      <c r="F3009" s="1496"/>
      <c r="G3009" s="1496"/>
      <c r="H3009" s="828" t="s">
        <v>2983</v>
      </c>
      <c r="I3009" s="828">
        <v>600307</v>
      </c>
      <c r="J3009" s="787">
        <v>2003</v>
      </c>
      <c r="K3009" s="830"/>
    </row>
    <row r="3010" spans="2:11" ht="15">
      <c r="B3010" s="690"/>
      <c r="C3010" s="1496"/>
      <c r="D3010" s="1496"/>
      <c r="E3010" s="1496"/>
      <c r="F3010" s="1496"/>
      <c r="G3010" s="1496"/>
      <c r="H3010" s="828" t="s">
        <v>2984</v>
      </c>
      <c r="I3010" s="828">
        <v>600308</v>
      </c>
      <c r="J3010" s="787">
        <v>2003</v>
      </c>
      <c r="K3010" s="830"/>
    </row>
    <row r="3011" spans="2:11" ht="15">
      <c r="B3011" s="690"/>
      <c r="C3011" s="1496"/>
      <c r="D3011" s="1496"/>
      <c r="E3011" s="1496"/>
      <c r="F3011" s="1496"/>
      <c r="G3011" s="1496"/>
      <c r="H3011" s="828" t="s">
        <v>2985</v>
      </c>
      <c r="I3011" s="828">
        <v>600309</v>
      </c>
      <c r="J3011" s="787">
        <v>2003</v>
      </c>
      <c r="K3011" s="830"/>
    </row>
    <row r="3012" spans="2:11" ht="15">
      <c r="B3012" s="690"/>
      <c r="C3012" s="1496"/>
      <c r="D3012" s="1496"/>
      <c r="E3012" s="1496"/>
      <c r="F3012" s="1496"/>
      <c r="G3012" s="1496"/>
      <c r="H3012" s="828" t="s">
        <v>2986</v>
      </c>
      <c r="I3012" s="828">
        <v>600310</v>
      </c>
      <c r="J3012" s="787">
        <v>2003</v>
      </c>
      <c r="K3012" s="830"/>
    </row>
    <row r="3013" spans="2:11" ht="15">
      <c r="B3013" s="690"/>
      <c r="C3013" s="1496"/>
      <c r="D3013" s="1496"/>
      <c r="E3013" s="1496"/>
      <c r="F3013" s="1496"/>
      <c r="G3013" s="1496"/>
      <c r="H3013" s="828" t="s">
        <v>2987</v>
      </c>
      <c r="I3013" s="828">
        <v>600314</v>
      </c>
      <c r="J3013" s="787">
        <v>2003</v>
      </c>
      <c r="K3013" s="830"/>
    </row>
    <row r="3014" spans="2:11" ht="15">
      <c r="B3014" s="690"/>
      <c r="C3014" s="1496"/>
      <c r="D3014" s="1496"/>
      <c r="E3014" s="1496"/>
      <c r="F3014" s="1496"/>
      <c r="G3014" s="1496"/>
      <c r="H3014" s="828" t="s">
        <v>2988</v>
      </c>
      <c r="I3014" s="828">
        <v>600317</v>
      </c>
      <c r="J3014" s="787">
        <v>2003</v>
      </c>
      <c r="K3014" s="830"/>
    </row>
    <row r="3015" spans="2:11" ht="15">
      <c r="B3015" s="690"/>
      <c r="C3015" s="1496"/>
      <c r="D3015" s="1496"/>
      <c r="E3015" s="1496"/>
      <c r="F3015" s="1496"/>
      <c r="G3015" s="1496"/>
      <c r="H3015" s="828" t="s">
        <v>2989</v>
      </c>
      <c r="I3015" s="828">
        <v>601179</v>
      </c>
      <c r="J3015" s="787">
        <v>2006</v>
      </c>
      <c r="K3015" s="830"/>
    </row>
    <row r="3016" spans="2:11" ht="15">
      <c r="B3016" s="690"/>
      <c r="C3016" s="1496"/>
      <c r="D3016" s="1496"/>
      <c r="E3016" s="1496"/>
      <c r="F3016" s="1496"/>
      <c r="G3016" s="1496"/>
      <c r="H3016" s="828" t="s">
        <v>2990</v>
      </c>
      <c r="I3016" s="828">
        <v>2300163</v>
      </c>
      <c r="J3016" s="787" t="s">
        <v>345</v>
      </c>
      <c r="K3016" s="830"/>
    </row>
    <row r="3017" spans="2:11" ht="15">
      <c r="B3017" s="690"/>
      <c r="C3017" s="1496"/>
      <c r="D3017" s="1496"/>
      <c r="E3017" s="1496"/>
      <c r="F3017" s="1496"/>
      <c r="G3017" s="1496"/>
      <c r="H3017" s="828" t="s">
        <v>2991</v>
      </c>
      <c r="I3017" s="828">
        <v>2300177</v>
      </c>
      <c r="J3017" s="787" t="s">
        <v>345</v>
      </c>
      <c r="K3017" s="830"/>
    </row>
    <row r="3018" spans="2:11" ht="15">
      <c r="B3018" s="690"/>
      <c r="C3018" s="1496"/>
      <c r="D3018" s="1496"/>
      <c r="E3018" s="1496"/>
      <c r="F3018" s="1496"/>
      <c r="G3018" s="1496"/>
      <c r="H3018" s="828" t="s">
        <v>2992</v>
      </c>
      <c r="I3018" s="828">
        <v>3000557</v>
      </c>
      <c r="J3018" s="787">
        <v>2005</v>
      </c>
      <c r="K3018" s="830"/>
    </row>
    <row r="3019" spans="2:11" ht="15">
      <c r="B3019" s="690"/>
      <c r="C3019" s="1496"/>
      <c r="D3019" s="1496"/>
      <c r="E3019" s="1496"/>
      <c r="F3019" s="1496"/>
      <c r="G3019" s="1496"/>
      <c r="H3019" s="828" t="s">
        <v>2993</v>
      </c>
      <c r="I3019" s="828">
        <v>601178</v>
      </c>
      <c r="J3019" s="787">
        <v>2006</v>
      </c>
      <c r="K3019" s="830"/>
    </row>
    <row r="3020" spans="2:11" ht="15">
      <c r="B3020" s="690"/>
      <c r="C3020" s="1496"/>
      <c r="D3020" s="1496"/>
      <c r="E3020" s="1496"/>
      <c r="F3020" s="1496"/>
      <c r="G3020" s="1496"/>
      <c r="H3020" s="828" t="s">
        <v>2994</v>
      </c>
      <c r="I3020" s="828">
        <v>600315</v>
      </c>
      <c r="J3020" s="787">
        <v>2003</v>
      </c>
      <c r="K3020" s="830"/>
    </row>
    <row r="3021" spans="2:11" ht="15">
      <c r="B3021" s="690"/>
      <c r="C3021" s="1496"/>
      <c r="D3021" s="1496"/>
      <c r="E3021" s="1496"/>
      <c r="F3021" s="1496"/>
      <c r="G3021" s="1496"/>
      <c r="H3021" s="828" t="s">
        <v>2995</v>
      </c>
      <c r="I3021" s="828">
        <v>600316</v>
      </c>
      <c r="J3021" s="787">
        <v>2003</v>
      </c>
      <c r="K3021" s="830"/>
    </row>
    <row r="3022" spans="2:11" ht="15">
      <c r="B3022" s="690"/>
      <c r="C3022" s="1496"/>
      <c r="D3022" s="1496"/>
      <c r="E3022" s="1496"/>
      <c r="F3022" s="1496"/>
      <c r="G3022" s="1496"/>
      <c r="H3022" s="828" t="s">
        <v>2996</v>
      </c>
      <c r="I3022" s="828">
        <v>600320</v>
      </c>
      <c r="J3022" s="787">
        <v>2003</v>
      </c>
      <c r="K3022" s="830"/>
    </row>
    <row r="3023" spans="2:11" ht="15">
      <c r="B3023" s="690"/>
      <c r="C3023" s="1496"/>
      <c r="D3023" s="1496"/>
      <c r="E3023" s="1496"/>
      <c r="F3023" s="1496"/>
      <c r="G3023" s="1496"/>
      <c r="H3023" s="828" t="s">
        <v>2997</v>
      </c>
      <c r="I3023" s="828">
        <v>600318</v>
      </c>
      <c r="J3023" s="787">
        <v>2003</v>
      </c>
      <c r="K3023" s="830"/>
    </row>
    <row r="3024" spans="2:11" ht="15">
      <c r="B3024" s="690"/>
      <c r="C3024" s="1496"/>
      <c r="D3024" s="1496"/>
      <c r="E3024" s="1496"/>
      <c r="F3024" s="1496"/>
      <c r="G3024" s="1496"/>
      <c r="H3024" s="828" t="s">
        <v>2998</v>
      </c>
      <c r="I3024" s="828">
        <v>600319</v>
      </c>
      <c r="J3024" s="787">
        <v>2003</v>
      </c>
      <c r="K3024" s="830"/>
    </row>
    <row r="3025" spans="2:11" ht="15">
      <c r="B3025" s="690"/>
      <c r="C3025" s="1496"/>
      <c r="D3025" s="1496"/>
      <c r="E3025" s="1496"/>
      <c r="F3025" s="1496"/>
      <c r="G3025" s="1496"/>
      <c r="H3025" s="828" t="s">
        <v>2999</v>
      </c>
      <c r="I3025" s="828">
        <v>600311</v>
      </c>
      <c r="J3025" s="787">
        <v>2003</v>
      </c>
      <c r="K3025" s="830"/>
    </row>
    <row r="3026" spans="2:11" ht="15">
      <c r="B3026" s="690"/>
      <c r="C3026" s="1496"/>
      <c r="D3026" s="1496"/>
      <c r="E3026" s="1496"/>
      <c r="F3026" s="1496"/>
      <c r="G3026" s="1496"/>
      <c r="H3026" s="828" t="s">
        <v>2999</v>
      </c>
      <c r="I3026" s="828">
        <v>600312</v>
      </c>
      <c r="J3026" s="787">
        <v>2003</v>
      </c>
      <c r="K3026" s="830"/>
    </row>
    <row r="3027" spans="2:11" ht="15">
      <c r="B3027" s="690"/>
      <c r="C3027" s="1496"/>
      <c r="D3027" s="1496"/>
      <c r="E3027" s="1496"/>
      <c r="F3027" s="1496"/>
      <c r="G3027" s="1496"/>
      <c r="H3027" s="828" t="s">
        <v>3000</v>
      </c>
      <c r="I3027" s="828" t="s">
        <v>345</v>
      </c>
      <c r="J3027" s="787" t="s">
        <v>345</v>
      </c>
      <c r="K3027" s="830"/>
    </row>
    <row r="3028" spans="2:11" ht="15">
      <c r="B3028" s="690"/>
      <c r="C3028" s="1496"/>
      <c r="D3028" s="1496"/>
      <c r="E3028" s="1496"/>
      <c r="F3028" s="1496"/>
      <c r="G3028" s="1496"/>
      <c r="H3028" s="828" t="s">
        <v>3001</v>
      </c>
      <c r="I3028" s="828" t="s">
        <v>345</v>
      </c>
      <c r="J3028" s="787" t="s">
        <v>345</v>
      </c>
      <c r="K3028" s="830"/>
    </row>
    <row r="3029" spans="2:11" ht="30">
      <c r="B3029" s="690"/>
      <c r="C3029" s="1496"/>
      <c r="D3029" s="1496"/>
      <c r="E3029" s="1496"/>
      <c r="F3029" s="1496"/>
      <c r="G3029" s="1496"/>
      <c r="H3029" s="828" t="s">
        <v>3002</v>
      </c>
      <c r="I3029" s="828" t="s">
        <v>345</v>
      </c>
      <c r="J3029" s="787" t="s">
        <v>345</v>
      </c>
      <c r="K3029" s="830"/>
    </row>
    <row r="3030" spans="2:11" ht="15">
      <c r="B3030" s="690"/>
      <c r="C3030" s="1496"/>
      <c r="D3030" s="1496"/>
      <c r="E3030" s="1496"/>
      <c r="F3030" s="1496"/>
      <c r="G3030" s="1496"/>
      <c r="H3030" s="828" t="s">
        <v>3003</v>
      </c>
      <c r="I3030" s="828"/>
      <c r="J3030" s="787" t="s">
        <v>345</v>
      </c>
      <c r="K3030" s="830"/>
    </row>
    <row r="3031" spans="2:11" ht="30">
      <c r="B3031" s="690"/>
      <c r="C3031" s="1496"/>
      <c r="D3031" s="1496"/>
      <c r="E3031" s="1496"/>
      <c r="F3031" s="1496"/>
      <c r="G3031" s="1496"/>
      <c r="H3031" s="828" t="s">
        <v>3004</v>
      </c>
      <c r="I3031" s="828" t="s">
        <v>345</v>
      </c>
      <c r="J3031" s="787" t="s">
        <v>345</v>
      </c>
      <c r="K3031" s="830"/>
    </row>
    <row r="3032" spans="2:11" ht="60">
      <c r="B3032" s="690"/>
      <c r="C3032" s="1496"/>
      <c r="D3032" s="1496"/>
      <c r="E3032" s="1496"/>
      <c r="F3032" s="1496"/>
      <c r="G3032" s="1496"/>
      <c r="H3032" s="828" t="s">
        <v>3821</v>
      </c>
      <c r="I3032" s="828" t="s">
        <v>345</v>
      </c>
      <c r="J3032" s="787" t="s">
        <v>345</v>
      </c>
      <c r="K3032" s="830"/>
    </row>
    <row r="3033" spans="2:11" ht="45">
      <c r="B3033" s="690"/>
      <c r="C3033" s="1496"/>
      <c r="D3033" s="1496"/>
      <c r="E3033" s="1496"/>
      <c r="F3033" s="1496"/>
      <c r="G3033" s="1496"/>
      <c r="H3033" s="828" t="s">
        <v>3005</v>
      </c>
      <c r="I3033" s="828" t="s">
        <v>345</v>
      </c>
      <c r="J3033" s="787" t="s">
        <v>345</v>
      </c>
      <c r="K3033" s="830"/>
    </row>
    <row r="3034" spans="2:11" ht="15">
      <c r="B3034" s="690"/>
      <c r="C3034" s="1496"/>
      <c r="D3034" s="1496"/>
      <c r="E3034" s="1496"/>
      <c r="F3034" s="1496"/>
      <c r="G3034" s="1496"/>
      <c r="H3034" s="828" t="s">
        <v>3006</v>
      </c>
      <c r="I3034" s="1499" t="s">
        <v>345</v>
      </c>
      <c r="J3034" s="787" t="s">
        <v>345</v>
      </c>
      <c r="K3034" s="830"/>
    </row>
    <row r="3035" spans="2:11" ht="15">
      <c r="B3035" s="690"/>
      <c r="C3035" s="1496"/>
      <c r="D3035" s="1496"/>
      <c r="E3035" s="1496"/>
      <c r="F3035" s="1496"/>
      <c r="G3035" s="1496"/>
      <c r="H3035" s="828" t="s">
        <v>3007</v>
      </c>
      <c r="I3035" s="1499"/>
      <c r="J3035" s="787"/>
      <c r="K3035" s="830"/>
    </row>
    <row r="3036" spans="2:11" ht="15">
      <c r="B3036" s="690"/>
      <c r="C3036" s="1496"/>
      <c r="D3036" s="1496"/>
      <c r="E3036" s="1496"/>
      <c r="F3036" s="1496"/>
      <c r="G3036" s="1496"/>
      <c r="H3036" s="828" t="s">
        <v>3008</v>
      </c>
      <c r="I3036" s="1502" t="s">
        <v>345</v>
      </c>
      <c r="J3036" s="846" t="s">
        <v>345</v>
      </c>
      <c r="K3036" s="830"/>
    </row>
    <row r="3037" spans="2:11" ht="15">
      <c r="B3037" s="690"/>
      <c r="C3037" s="1496"/>
      <c r="D3037" s="1496"/>
      <c r="E3037" s="1496"/>
      <c r="F3037" s="1496"/>
      <c r="G3037" s="1496"/>
      <c r="H3037" s="828" t="s">
        <v>3009</v>
      </c>
      <c r="I3037" s="1502"/>
      <c r="J3037" s="846"/>
      <c r="K3037" s="830"/>
    </row>
    <row r="3038" spans="2:11" ht="15">
      <c r="B3038" s="690"/>
      <c r="C3038" s="1496"/>
      <c r="D3038" s="1496"/>
      <c r="E3038" s="1496"/>
      <c r="F3038" s="1496"/>
      <c r="G3038" s="1496"/>
      <c r="H3038" s="828" t="s">
        <v>3010</v>
      </c>
      <c r="I3038" s="1502"/>
      <c r="J3038" s="846"/>
      <c r="K3038" s="830"/>
    </row>
    <row r="3039" spans="2:11" ht="15">
      <c r="B3039" s="690"/>
      <c r="C3039" s="1496"/>
      <c r="D3039" s="1496"/>
      <c r="E3039" s="1496"/>
      <c r="F3039" s="1496"/>
      <c r="G3039" s="1496"/>
      <c r="H3039" s="828" t="s">
        <v>3822</v>
      </c>
      <c r="I3039" s="828">
        <v>501050</v>
      </c>
      <c r="J3039" s="787">
        <v>2020</v>
      </c>
      <c r="K3039" s="830"/>
    </row>
    <row r="3040" spans="2:11" ht="15">
      <c r="B3040" s="690"/>
      <c r="C3040" s="1496"/>
      <c r="D3040" s="1496"/>
      <c r="E3040" s="1496"/>
      <c r="F3040" s="1496"/>
      <c r="G3040" s="1496"/>
      <c r="H3040" s="847" t="s">
        <v>4203</v>
      </c>
      <c r="I3040" s="847" t="s">
        <v>4204</v>
      </c>
      <c r="J3040" s="716">
        <v>2021</v>
      </c>
      <c r="K3040" s="830"/>
    </row>
    <row r="3041" spans="2:11" ht="15">
      <c r="B3041" s="690"/>
      <c r="C3041" s="1496"/>
      <c r="D3041" s="1496"/>
      <c r="E3041" s="1496"/>
      <c r="F3041" s="1496"/>
      <c r="G3041" s="1496"/>
      <c r="H3041" s="701" t="s">
        <v>4989</v>
      </c>
      <c r="I3041" s="702" t="s">
        <v>4990</v>
      </c>
      <c r="J3041" s="787">
        <v>2023</v>
      </c>
      <c r="K3041" s="830"/>
    </row>
    <row r="3042" spans="2:11" ht="15">
      <c r="B3042" s="690"/>
      <c r="C3042" s="1496"/>
      <c r="D3042" s="1496"/>
      <c r="E3042" s="1496"/>
      <c r="F3042" s="1496"/>
      <c r="G3042" s="1496"/>
      <c r="H3042" s="701" t="s">
        <v>4989</v>
      </c>
      <c r="I3042" s="702" t="s">
        <v>4991</v>
      </c>
      <c r="J3042" s="787">
        <v>2023</v>
      </c>
      <c r="K3042" s="830"/>
    </row>
    <row r="3043" spans="2:11" ht="15">
      <c r="B3043" s="690"/>
      <c r="C3043" s="1496"/>
      <c r="D3043" s="1496"/>
      <c r="E3043" s="1496"/>
      <c r="F3043" s="1496"/>
      <c r="G3043" s="1496"/>
      <c r="H3043" s="701" t="s">
        <v>4992</v>
      </c>
      <c r="I3043" s="702" t="s">
        <v>4993</v>
      </c>
      <c r="J3043" s="787">
        <v>2023</v>
      </c>
      <c r="K3043" s="830"/>
    </row>
    <row r="3044" spans="2:11" ht="15">
      <c r="B3044" s="690"/>
      <c r="C3044" s="1496"/>
      <c r="D3044" s="1496"/>
      <c r="E3044" s="1496"/>
      <c r="F3044" s="1496"/>
      <c r="G3044" s="1496"/>
      <c r="H3044" s="701" t="s">
        <v>4992</v>
      </c>
      <c r="I3044" s="702" t="s">
        <v>4994</v>
      </c>
      <c r="J3044" s="787">
        <v>2023</v>
      </c>
      <c r="K3044" s="830"/>
    </row>
    <row r="3045" spans="2:11" ht="15">
      <c r="B3045" s="690"/>
      <c r="C3045" s="1496"/>
      <c r="D3045" s="1496"/>
      <c r="E3045" s="1496"/>
      <c r="F3045" s="1496"/>
      <c r="G3045" s="1496"/>
      <c r="H3045" s="701" t="s">
        <v>4995</v>
      </c>
      <c r="I3045" s="702" t="s">
        <v>4996</v>
      </c>
      <c r="J3045" s="787">
        <v>2023</v>
      </c>
      <c r="K3045" s="830"/>
    </row>
    <row r="3046" spans="2:11" ht="15">
      <c r="B3046" s="690"/>
      <c r="C3046" s="1496"/>
      <c r="D3046" s="1496"/>
      <c r="E3046" s="1496"/>
      <c r="F3046" s="1496"/>
      <c r="G3046" s="1496"/>
      <c r="H3046" s="701" t="s">
        <v>4995</v>
      </c>
      <c r="I3046" s="702" t="s">
        <v>4997</v>
      </c>
      <c r="J3046" s="787">
        <v>2023</v>
      </c>
      <c r="K3046" s="830"/>
    </row>
    <row r="3047" spans="2:11" ht="15">
      <c r="B3047" s="690"/>
      <c r="C3047" s="1496"/>
      <c r="D3047" s="1496"/>
      <c r="E3047" s="1496"/>
      <c r="F3047" s="1496"/>
      <c r="G3047" s="1496"/>
      <c r="H3047" s="701" t="s">
        <v>4998</v>
      </c>
      <c r="I3047" s="702" t="s">
        <v>4999</v>
      </c>
      <c r="J3047" s="787">
        <v>2023</v>
      </c>
      <c r="K3047" s="830"/>
    </row>
    <row r="3048" spans="2:11" ht="15">
      <c r="B3048" s="690"/>
      <c r="C3048" s="1496"/>
      <c r="D3048" s="1496"/>
      <c r="E3048" s="1496"/>
      <c r="F3048" s="1496"/>
      <c r="G3048" s="1496"/>
      <c r="H3048" s="701" t="s">
        <v>5000</v>
      </c>
      <c r="I3048" s="702" t="s">
        <v>5001</v>
      </c>
      <c r="J3048" s="787">
        <v>2023</v>
      </c>
      <c r="K3048" s="830"/>
    </row>
    <row r="3049" spans="2:11" ht="15.6" thickBot="1">
      <c r="B3049" s="690"/>
      <c r="C3049" s="1497"/>
      <c r="D3049" s="1497"/>
      <c r="E3049" s="1497"/>
      <c r="F3049" s="1497"/>
      <c r="G3049" s="1497"/>
      <c r="H3049" s="701" t="s">
        <v>5002</v>
      </c>
      <c r="I3049" s="702" t="s">
        <v>5003</v>
      </c>
      <c r="J3049" s="787">
        <v>2023</v>
      </c>
      <c r="K3049" s="830"/>
    </row>
    <row r="3050" spans="2:11" ht="45" customHeight="1">
      <c r="B3050" s="690">
        <v>22</v>
      </c>
      <c r="C3050" s="1472" t="s">
        <v>3011</v>
      </c>
      <c r="D3050" s="1472" t="s">
        <v>3823</v>
      </c>
      <c r="E3050" s="1472">
        <v>12</v>
      </c>
      <c r="F3050" s="1472">
        <v>8.3800000000000008</v>
      </c>
      <c r="G3050" s="1472">
        <v>4</v>
      </c>
      <c r="H3050" s="848" t="s">
        <v>3012</v>
      </c>
      <c r="I3050" s="848">
        <v>603041</v>
      </c>
      <c r="J3050" s="844">
        <v>2010</v>
      </c>
      <c r="K3050" s="845" t="s">
        <v>5004</v>
      </c>
    </row>
    <row r="3051" spans="2:11" ht="30">
      <c r="B3051" s="690"/>
      <c r="C3051" s="1496"/>
      <c r="D3051" s="1496"/>
      <c r="E3051" s="1496"/>
      <c r="F3051" s="1496"/>
      <c r="G3051" s="1496"/>
      <c r="H3051" s="828" t="s">
        <v>3013</v>
      </c>
      <c r="I3051" s="828">
        <v>603033</v>
      </c>
      <c r="J3051" s="787">
        <v>2010</v>
      </c>
      <c r="K3051" s="829" t="s">
        <v>5005</v>
      </c>
    </row>
    <row r="3052" spans="2:11" ht="15">
      <c r="B3052" s="690"/>
      <c r="C3052" s="1496"/>
      <c r="D3052" s="1496"/>
      <c r="E3052" s="1496"/>
      <c r="F3052" s="1496"/>
      <c r="G3052" s="1496"/>
      <c r="H3052" s="828" t="s">
        <v>3014</v>
      </c>
      <c r="I3052" s="828">
        <v>603040</v>
      </c>
      <c r="J3052" s="787">
        <v>2010</v>
      </c>
      <c r="K3052" s="829" t="s">
        <v>5006</v>
      </c>
    </row>
    <row r="3053" spans="2:11" ht="15">
      <c r="B3053" s="690"/>
      <c r="C3053" s="1496"/>
      <c r="D3053" s="1496"/>
      <c r="E3053" s="1496"/>
      <c r="F3053" s="1496"/>
      <c r="G3053" s="1496"/>
      <c r="H3053" s="828" t="s">
        <v>3015</v>
      </c>
      <c r="I3053" s="828">
        <v>603037</v>
      </c>
      <c r="J3053" s="787">
        <v>2010</v>
      </c>
      <c r="K3053" s="829"/>
    </row>
    <row r="3054" spans="2:11" ht="15">
      <c r="B3054" s="690"/>
      <c r="C3054" s="1496"/>
      <c r="D3054" s="1496"/>
      <c r="E3054" s="1496"/>
      <c r="F3054" s="1496"/>
      <c r="G3054" s="1496"/>
      <c r="H3054" s="828" t="s">
        <v>3016</v>
      </c>
      <c r="I3054" s="828">
        <v>2300152</v>
      </c>
      <c r="J3054" s="787" t="s">
        <v>345</v>
      </c>
      <c r="K3054" s="830"/>
    </row>
    <row r="3055" spans="2:11" ht="15">
      <c r="B3055" s="690"/>
      <c r="C3055" s="1496"/>
      <c r="D3055" s="1496"/>
      <c r="E3055" s="1496"/>
      <c r="F3055" s="1496"/>
      <c r="G3055" s="1496"/>
      <c r="H3055" s="828" t="s">
        <v>3017</v>
      </c>
      <c r="I3055" s="828">
        <v>3000997</v>
      </c>
      <c r="J3055" s="787" t="s">
        <v>345</v>
      </c>
      <c r="K3055" s="830"/>
    </row>
    <row r="3056" spans="2:11" ht="15">
      <c r="B3056" s="690"/>
      <c r="C3056" s="1496"/>
      <c r="D3056" s="1496"/>
      <c r="E3056" s="1496"/>
      <c r="F3056" s="1496"/>
      <c r="G3056" s="1496"/>
      <c r="H3056" s="828" t="s">
        <v>3018</v>
      </c>
      <c r="I3056" s="828">
        <v>3000998</v>
      </c>
      <c r="J3056" s="787" t="s">
        <v>345</v>
      </c>
      <c r="K3056" s="830"/>
    </row>
    <row r="3057" spans="2:11" ht="15">
      <c r="B3057" s="690"/>
      <c r="C3057" s="1496"/>
      <c r="D3057" s="1496"/>
      <c r="E3057" s="1496"/>
      <c r="F3057" s="1496"/>
      <c r="G3057" s="1496"/>
      <c r="H3057" s="828" t="s">
        <v>3019</v>
      </c>
      <c r="I3057" s="828">
        <v>603039</v>
      </c>
      <c r="J3057" s="787">
        <v>2010</v>
      </c>
      <c r="K3057" s="830"/>
    </row>
    <row r="3058" spans="2:11" ht="30">
      <c r="B3058" s="690"/>
      <c r="C3058" s="1496"/>
      <c r="D3058" s="1496"/>
      <c r="E3058" s="1496"/>
      <c r="F3058" s="1496"/>
      <c r="G3058" s="1496"/>
      <c r="H3058" s="828" t="s">
        <v>3020</v>
      </c>
      <c r="I3058" s="828">
        <v>603038</v>
      </c>
      <c r="J3058" s="787">
        <v>2010</v>
      </c>
      <c r="K3058" s="830"/>
    </row>
    <row r="3059" spans="2:11" ht="15">
      <c r="B3059" s="690"/>
      <c r="C3059" s="1496"/>
      <c r="D3059" s="1496"/>
      <c r="E3059" s="1496"/>
      <c r="F3059" s="1496"/>
      <c r="G3059" s="1496"/>
      <c r="H3059" s="828" t="s">
        <v>3021</v>
      </c>
      <c r="I3059" s="828">
        <v>603043</v>
      </c>
      <c r="J3059" s="787">
        <v>2010</v>
      </c>
      <c r="K3059" s="830"/>
    </row>
    <row r="3060" spans="2:11" ht="30">
      <c r="B3060" s="690"/>
      <c r="C3060" s="1496"/>
      <c r="D3060" s="1496"/>
      <c r="E3060" s="1496"/>
      <c r="F3060" s="1496"/>
      <c r="G3060" s="1496"/>
      <c r="H3060" s="828" t="s">
        <v>3022</v>
      </c>
      <c r="I3060" s="828">
        <v>603035</v>
      </c>
      <c r="J3060" s="787">
        <v>2010</v>
      </c>
      <c r="K3060" s="830"/>
    </row>
    <row r="3061" spans="2:11" ht="15">
      <c r="B3061" s="690"/>
      <c r="C3061" s="1496"/>
      <c r="D3061" s="1496"/>
      <c r="E3061" s="1496"/>
      <c r="F3061" s="1496"/>
      <c r="G3061" s="1496"/>
      <c r="H3061" s="828" t="s">
        <v>3023</v>
      </c>
      <c r="I3061" s="828">
        <v>603042</v>
      </c>
      <c r="J3061" s="787">
        <v>2010</v>
      </c>
      <c r="K3061" s="830"/>
    </row>
    <row r="3062" spans="2:11" ht="15">
      <c r="B3062" s="690"/>
      <c r="C3062" s="1496"/>
      <c r="D3062" s="1496"/>
      <c r="E3062" s="1496"/>
      <c r="F3062" s="1496"/>
      <c r="G3062" s="1496"/>
      <c r="H3062" s="828" t="s">
        <v>3824</v>
      </c>
      <c r="I3062" s="828">
        <v>501051</v>
      </c>
      <c r="J3062" s="787">
        <v>2020</v>
      </c>
      <c r="K3062" s="832"/>
    </row>
    <row r="3063" spans="2:11" ht="28.2" thickBot="1">
      <c r="B3063" s="690"/>
      <c r="C3063" s="1503"/>
      <c r="D3063" s="1503"/>
      <c r="E3063" s="1503"/>
      <c r="F3063" s="1503"/>
      <c r="G3063" s="1503"/>
      <c r="H3063" s="706" t="s">
        <v>5007</v>
      </c>
      <c r="I3063" s="707" t="s">
        <v>5008</v>
      </c>
      <c r="J3063" s="708">
        <v>2024</v>
      </c>
      <c r="K3063" s="834"/>
    </row>
    <row r="3064" spans="2:11" ht="30">
      <c r="B3064" s="690">
        <v>23</v>
      </c>
      <c r="C3064" s="1538" t="s">
        <v>3024</v>
      </c>
      <c r="D3064" s="1469" t="s">
        <v>3025</v>
      </c>
      <c r="E3064" s="1469">
        <v>15</v>
      </c>
      <c r="F3064" s="1469">
        <v>9.6300000000000008</v>
      </c>
      <c r="G3064" s="1469">
        <v>4</v>
      </c>
      <c r="H3064" s="825" t="s">
        <v>3026</v>
      </c>
      <c r="I3064" s="825">
        <v>601669</v>
      </c>
      <c r="J3064" s="826">
        <v>2008</v>
      </c>
      <c r="K3064" s="849" t="s">
        <v>3825</v>
      </c>
    </row>
    <row r="3065" spans="2:11" ht="15">
      <c r="B3065" s="690"/>
      <c r="C3065" s="1539"/>
      <c r="D3065" s="1504"/>
      <c r="E3065" s="1504"/>
      <c r="F3065" s="1504"/>
      <c r="G3065" s="1504"/>
      <c r="H3065" s="828" t="s">
        <v>3027</v>
      </c>
      <c r="I3065" s="828">
        <v>601668</v>
      </c>
      <c r="J3065" s="787">
        <v>2008</v>
      </c>
      <c r="K3065" s="830" t="s">
        <v>3826</v>
      </c>
    </row>
    <row r="3066" spans="2:11" ht="15">
      <c r="B3066" s="690"/>
      <c r="C3066" s="1539"/>
      <c r="D3066" s="1504"/>
      <c r="E3066" s="1504"/>
      <c r="F3066" s="1504"/>
      <c r="G3066" s="1504"/>
      <c r="H3066" s="828" t="s">
        <v>3028</v>
      </c>
      <c r="I3066" s="828">
        <v>601306</v>
      </c>
      <c r="J3066" s="787">
        <v>2006</v>
      </c>
      <c r="K3066" s="830" t="s">
        <v>3827</v>
      </c>
    </row>
    <row r="3067" spans="2:11" ht="30">
      <c r="B3067" s="690"/>
      <c r="C3067" s="1539"/>
      <c r="D3067" s="1504"/>
      <c r="E3067" s="1504"/>
      <c r="F3067" s="1504"/>
      <c r="G3067" s="1504"/>
      <c r="H3067" s="1499" t="s">
        <v>3029</v>
      </c>
      <c r="I3067" s="1499">
        <v>601870</v>
      </c>
      <c r="J3067" s="787">
        <v>2008</v>
      </c>
      <c r="K3067" s="830" t="s">
        <v>3828</v>
      </c>
    </row>
    <row r="3068" spans="2:11" ht="15">
      <c r="B3068" s="690"/>
      <c r="C3068" s="1539"/>
      <c r="D3068" s="1504"/>
      <c r="E3068" s="1504"/>
      <c r="F3068" s="1504"/>
      <c r="G3068" s="1504"/>
      <c r="H3068" s="1499"/>
      <c r="I3068" s="1499"/>
      <c r="J3068" s="787"/>
      <c r="K3068" s="830" t="s">
        <v>3829</v>
      </c>
    </row>
    <row r="3069" spans="2:11" ht="30">
      <c r="B3069" s="690"/>
      <c r="C3069" s="1539"/>
      <c r="D3069" s="1504"/>
      <c r="E3069" s="1504"/>
      <c r="F3069" s="1504"/>
      <c r="G3069" s="1504"/>
      <c r="H3069" s="1499" t="s">
        <v>3030</v>
      </c>
      <c r="I3069" s="828"/>
      <c r="J3069" s="787" t="s">
        <v>345</v>
      </c>
      <c r="K3069" s="830" t="s">
        <v>3830</v>
      </c>
    </row>
    <row r="3070" spans="2:11" ht="30">
      <c r="B3070" s="690"/>
      <c r="C3070" s="1539"/>
      <c r="D3070" s="1504"/>
      <c r="E3070" s="1504"/>
      <c r="F3070" s="1504"/>
      <c r="G3070" s="1504"/>
      <c r="H3070" s="1499"/>
      <c r="I3070" s="828">
        <v>2300176</v>
      </c>
      <c r="J3070" s="787"/>
      <c r="K3070" s="830" t="s">
        <v>3831</v>
      </c>
    </row>
    <row r="3071" spans="2:11" ht="30">
      <c r="B3071" s="690"/>
      <c r="C3071" s="1539"/>
      <c r="D3071" s="1504"/>
      <c r="E3071" s="1504"/>
      <c r="F3071" s="1504"/>
      <c r="G3071" s="1504"/>
      <c r="H3071" s="828" t="s">
        <v>3031</v>
      </c>
      <c r="I3071" s="828">
        <v>601183</v>
      </c>
      <c r="J3071" s="787">
        <v>2006</v>
      </c>
      <c r="K3071" s="829" t="s">
        <v>5009</v>
      </c>
    </row>
    <row r="3072" spans="2:11" ht="15">
      <c r="B3072" s="690"/>
      <c r="C3072" s="1539"/>
      <c r="D3072" s="1504"/>
      <c r="E3072" s="1504"/>
      <c r="F3072" s="1504"/>
      <c r="G3072" s="1504"/>
      <c r="H3072" s="828" t="s">
        <v>3032</v>
      </c>
      <c r="I3072" s="828">
        <v>600824</v>
      </c>
      <c r="J3072" s="787">
        <v>2005</v>
      </c>
      <c r="K3072" s="830"/>
    </row>
    <row r="3073" spans="2:11" ht="30">
      <c r="B3073" s="690"/>
      <c r="C3073" s="1539"/>
      <c r="D3073" s="1504"/>
      <c r="E3073" s="1504"/>
      <c r="F3073" s="1504"/>
      <c r="G3073" s="1504"/>
      <c r="H3073" s="828" t="s">
        <v>3033</v>
      </c>
      <c r="I3073" s="828">
        <v>601889</v>
      </c>
      <c r="J3073" s="787">
        <v>2008</v>
      </c>
      <c r="K3073" s="830"/>
    </row>
    <row r="3074" spans="2:11" ht="15">
      <c r="B3074" s="690"/>
      <c r="C3074" s="1539"/>
      <c r="D3074" s="1504"/>
      <c r="E3074" s="1504"/>
      <c r="F3074" s="1504"/>
      <c r="G3074" s="1504"/>
      <c r="H3074" s="828" t="s">
        <v>3034</v>
      </c>
      <c r="I3074" s="828">
        <v>600860</v>
      </c>
      <c r="J3074" s="787">
        <v>2005</v>
      </c>
      <c r="K3074" s="830"/>
    </row>
    <row r="3075" spans="2:11" ht="15">
      <c r="B3075" s="690"/>
      <c r="C3075" s="1539"/>
      <c r="D3075" s="1504"/>
      <c r="E3075" s="1504"/>
      <c r="F3075" s="1504"/>
      <c r="G3075" s="1504"/>
      <c r="H3075" s="828" t="s">
        <v>3035</v>
      </c>
      <c r="I3075" s="828">
        <v>600827</v>
      </c>
      <c r="J3075" s="787">
        <v>2005</v>
      </c>
      <c r="K3075" s="830"/>
    </row>
    <row r="3076" spans="2:11" ht="15">
      <c r="B3076" s="690"/>
      <c r="C3076" s="1539"/>
      <c r="D3076" s="1504"/>
      <c r="E3076" s="1504"/>
      <c r="F3076" s="1504"/>
      <c r="G3076" s="1504"/>
      <c r="H3076" s="828" t="s">
        <v>3036</v>
      </c>
      <c r="I3076" s="828">
        <v>602341</v>
      </c>
      <c r="J3076" s="787">
        <v>2009</v>
      </c>
      <c r="K3076" s="830"/>
    </row>
    <row r="3077" spans="2:11" ht="15">
      <c r="B3077" s="690"/>
      <c r="C3077" s="1539"/>
      <c r="D3077" s="1504"/>
      <c r="E3077" s="1504"/>
      <c r="F3077" s="1504"/>
      <c r="G3077" s="1504"/>
      <c r="H3077" s="828" t="s">
        <v>3037</v>
      </c>
      <c r="I3077" s="828">
        <v>600869</v>
      </c>
      <c r="J3077" s="787">
        <v>2005</v>
      </c>
      <c r="K3077" s="830"/>
    </row>
    <row r="3078" spans="2:11" ht="15">
      <c r="B3078" s="690"/>
      <c r="C3078" s="1539"/>
      <c r="D3078" s="1504"/>
      <c r="E3078" s="1504"/>
      <c r="F3078" s="1504"/>
      <c r="G3078" s="1504"/>
      <c r="H3078" s="828" t="s">
        <v>3038</v>
      </c>
      <c r="I3078" s="828">
        <v>600326</v>
      </c>
      <c r="J3078" s="787">
        <v>2003</v>
      </c>
      <c r="K3078" s="830"/>
    </row>
    <row r="3079" spans="2:11" ht="15">
      <c r="B3079" s="690"/>
      <c r="C3079" s="1539"/>
      <c r="D3079" s="1504"/>
      <c r="E3079" s="1504"/>
      <c r="F3079" s="1504"/>
      <c r="G3079" s="1504"/>
      <c r="H3079" s="828" t="s">
        <v>3038</v>
      </c>
      <c r="I3079" s="828">
        <v>600327</v>
      </c>
      <c r="J3079" s="787">
        <v>2003</v>
      </c>
      <c r="K3079" s="830"/>
    </row>
    <row r="3080" spans="2:11" ht="15">
      <c r="B3080" s="690"/>
      <c r="C3080" s="1539"/>
      <c r="D3080" s="1504"/>
      <c r="E3080" s="1504"/>
      <c r="F3080" s="1504"/>
      <c r="G3080" s="1504"/>
      <c r="H3080" s="828" t="s">
        <v>3039</v>
      </c>
      <c r="I3080" s="828">
        <v>600829</v>
      </c>
      <c r="J3080" s="787">
        <v>2005</v>
      </c>
      <c r="K3080" s="830"/>
    </row>
    <row r="3081" spans="2:11" ht="15">
      <c r="B3081" s="690"/>
      <c r="C3081" s="1539"/>
      <c r="D3081" s="1504"/>
      <c r="E3081" s="1504"/>
      <c r="F3081" s="1504"/>
      <c r="G3081" s="1504"/>
      <c r="H3081" s="828" t="s">
        <v>3040</v>
      </c>
      <c r="I3081" s="828">
        <v>600744</v>
      </c>
      <c r="J3081" s="787">
        <v>2006</v>
      </c>
      <c r="K3081" s="830"/>
    </row>
    <row r="3082" spans="2:11" ht="15">
      <c r="B3082" s="690"/>
      <c r="C3082" s="1539"/>
      <c r="D3082" s="1504"/>
      <c r="E3082" s="1504"/>
      <c r="F3082" s="1504"/>
      <c r="G3082" s="1504"/>
      <c r="H3082" s="828" t="s">
        <v>3041</v>
      </c>
      <c r="I3082" s="828">
        <v>601253</v>
      </c>
      <c r="J3082" s="787">
        <v>2006</v>
      </c>
      <c r="K3082" s="830"/>
    </row>
    <row r="3083" spans="2:11" ht="15">
      <c r="B3083" s="690"/>
      <c r="C3083" s="1539"/>
      <c r="D3083" s="1504"/>
      <c r="E3083" s="1504"/>
      <c r="F3083" s="1504"/>
      <c r="G3083" s="1504"/>
      <c r="H3083" s="828" t="s">
        <v>3042</v>
      </c>
      <c r="I3083" s="828">
        <v>600672</v>
      </c>
      <c r="J3083" s="787">
        <v>2004</v>
      </c>
      <c r="K3083" s="830"/>
    </row>
    <row r="3084" spans="2:11" ht="15">
      <c r="B3084" s="690"/>
      <c r="C3084" s="1539"/>
      <c r="D3084" s="1504"/>
      <c r="E3084" s="1504"/>
      <c r="F3084" s="1504"/>
      <c r="G3084" s="1504"/>
      <c r="H3084" s="828" t="s">
        <v>3043</v>
      </c>
      <c r="I3084" s="828">
        <v>600673</v>
      </c>
      <c r="J3084" s="787">
        <v>2004</v>
      </c>
      <c r="K3084" s="830"/>
    </row>
    <row r="3085" spans="2:11" ht="15">
      <c r="B3085" s="690"/>
      <c r="C3085" s="1539"/>
      <c r="D3085" s="1504"/>
      <c r="E3085" s="1504"/>
      <c r="F3085" s="1504"/>
      <c r="G3085" s="1504"/>
      <c r="H3085" s="828" t="s">
        <v>3044</v>
      </c>
      <c r="I3085" s="828">
        <v>600675</v>
      </c>
      <c r="J3085" s="787">
        <v>2004</v>
      </c>
      <c r="K3085" s="830"/>
    </row>
    <row r="3086" spans="2:11" ht="15">
      <c r="B3086" s="690"/>
      <c r="C3086" s="1539"/>
      <c r="D3086" s="1504"/>
      <c r="E3086" s="1504"/>
      <c r="F3086" s="1504"/>
      <c r="G3086" s="1504"/>
      <c r="H3086" s="828" t="s">
        <v>3045</v>
      </c>
      <c r="I3086" s="828">
        <v>602183</v>
      </c>
      <c r="J3086" s="787">
        <v>2008</v>
      </c>
      <c r="K3086" s="830"/>
    </row>
    <row r="3087" spans="2:11" ht="15">
      <c r="B3087" s="690"/>
      <c r="C3087" s="1539"/>
      <c r="D3087" s="1504"/>
      <c r="E3087" s="1504"/>
      <c r="F3087" s="1504"/>
      <c r="G3087" s="1504"/>
      <c r="H3087" s="828" t="s">
        <v>3046</v>
      </c>
      <c r="I3087" s="828">
        <v>603449</v>
      </c>
      <c r="J3087" s="787">
        <v>2011</v>
      </c>
      <c r="K3087" s="830"/>
    </row>
    <row r="3088" spans="2:11" ht="15">
      <c r="B3088" s="690"/>
      <c r="C3088" s="1539"/>
      <c r="D3088" s="1504"/>
      <c r="E3088" s="1504"/>
      <c r="F3088" s="1504"/>
      <c r="G3088" s="1504"/>
      <c r="H3088" s="828" t="s">
        <v>3047</v>
      </c>
      <c r="I3088" s="828">
        <v>601857</v>
      </c>
      <c r="J3088" s="787">
        <v>2008</v>
      </c>
      <c r="K3088" s="830"/>
    </row>
    <row r="3089" spans="2:11" ht="15">
      <c r="B3089" s="690"/>
      <c r="C3089" s="1539"/>
      <c r="D3089" s="1504"/>
      <c r="E3089" s="1504"/>
      <c r="F3089" s="1504"/>
      <c r="G3089" s="1504"/>
      <c r="H3089" s="828" t="s">
        <v>3035</v>
      </c>
      <c r="I3089" s="828">
        <v>603447</v>
      </c>
      <c r="J3089" s="787">
        <v>2011</v>
      </c>
      <c r="K3089" s="830"/>
    </row>
    <row r="3090" spans="2:11" ht="15">
      <c r="B3090" s="690"/>
      <c r="C3090" s="1539"/>
      <c r="D3090" s="1504"/>
      <c r="E3090" s="1504"/>
      <c r="F3090" s="1504"/>
      <c r="G3090" s="1504"/>
      <c r="H3090" s="828" t="s">
        <v>3048</v>
      </c>
      <c r="I3090" s="828">
        <v>603452</v>
      </c>
      <c r="J3090" s="787">
        <v>2011</v>
      </c>
      <c r="K3090" s="830"/>
    </row>
    <row r="3091" spans="2:11" ht="15">
      <c r="B3091" s="690"/>
      <c r="C3091" s="1539"/>
      <c r="D3091" s="1504"/>
      <c r="E3091" s="1504"/>
      <c r="F3091" s="1504"/>
      <c r="G3091" s="1504"/>
      <c r="H3091" s="828" t="s">
        <v>3049</v>
      </c>
      <c r="I3091" s="828">
        <v>603451</v>
      </c>
      <c r="J3091" s="787">
        <v>2011</v>
      </c>
      <c r="K3091" s="830"/>
    </row>
    <row r="3092" spans="2:11" ht="30">
      <c r="B3092" s="690"/>
      <c r="C3092" s="1539"/>
      <c r="D3092" s="1504"/>
      <c r="E3092" s="1504"/>
      <c r="F3092" s="1504"/>
      <c r="G3092" s="1504"/>
      <c r="H3092" s="828" t="s">
        <v>3050</v>
      </c>
      <c r="I3092" s="828">
        <v>600825</v>
      </c>
      <c r="J3092" s="787">
        <v>2005</v>
      </c>
      <c r="K3092" s="830"/>
    </row>
    <row r="3093" spans="2:11" ht="15">
      <c r="B3093" s="690"/>
      <c r="C3093" s="1539"/>
      <c r="D3093" s="1504"/>
      <c r="E3093" s="1504"/>
      <c r="F3093" s="1504"/>
      <c r="G3093" s="1504"/>
      <c r="H3093" s="828" t="s">
        <v>3051</v>
      </c>
      <c r="I3093" s="828">
        <v>600740</v>
      </c>
      <c r="J3093" s="787">
        <v>2006</v>
      </c>
      <c r="K3093" s="830"/>
    </row>
    <row r="3094" spans="2:11" ht="15">
      <c r="B3094" s="690"/>
      <c r="C3094" s="1539"/>
      <c r="D3094" s="1504"/>
      <c r="E3094" s="1504"/>
      <c r="F3094" s="1504"/>
      <c r="G3094" s="1504"/>
      <c r="H3094" s="828" t="s">
        <v>3052</v>
      </c>
      <c r="I3094" s="828">
        <v>600634</v>
      </c>
      <c r="J3094" s="787">
        <v>2006</v>
      </c>
      <c r="K3094" s="830"/>
    </row>
    <row r="3095" spans="2:11" ht="15">
      <c r="B3095" s="690"/>
      <c r="C3095" s="1539"/>
      <c r="D3095" s="1504"/>
      <c r="E3095" s="1504"/>
      <c r="F3095" s="1504"/>
      <c r="G3095" s="1504"/>
      <c r="H3095" s="828" t="s">
        <v>3052</v>
      </c>
      <c r="I3095" s="828">
        <v>600738</v>
      </c>
      <c r="J3095" s="787">
        <v>2006</v>
      </c>
      <c r="K3095" s="830"/>
    </row>
    <row r="3096" spans="2:11" ht="15">
      <c r="B3096" s="690"/>
      <c r="C3096" s="1539"/>
      <c r="D3096" s="1504"/>
      <c r="E3096" s="1504"/>
      <c r="F3096" s="1504"/>
      <c r="G3096" s="1504"/>
      <c r="H3096" s="828" t="s">
        <v>3053</v>
      </c>
      <c r="I3096" s="828">
        <v>600902</v>
      </c>
      <c r="J3096" s="787">
        <v>2005</v>
      </c>
      <c r="K3096" s="830"/>
    </row>
    <row r="3097" spans="2:11" ht="15">
      <c r="B3097" s="690"/>
      <c r="C3097" s="1539"/>
      <c r="D3097" s="1504"/>
      <c r="E3097" s="1504"/>
      <c r="F3097" s="1504"/>
      <c r="G3097" s="1504"/>
      <c r="H3097" s="828" t="s">
        <v>3054</v>
      </c>
      <c r="I3097" s="828">
        <v>602174</v>
      </c>
      <c r="J3097" s="787">
        <v>2008</v>
      </c>
      <c r="K3097" s="830"/>
    </row>
    <row r="3098" spans="2:11" ht="15">
      <c r="B3098" s="690"/>
      <c r="C3098" s="1539"/>
      <c r="D3098" s="1504"/>
      <c r="E3098" s="1504"/>
      <c r="F3098" s="1504"/>
      <c r="G3098" s="1504"/>
      <c r="H3098" s="828" t="s">
        <v>3055</v>
      </c>
      <c r="I3098" s="828">
        <v>601184</v>
      </c>
      <c r="J3098" s="787">
        <v>2006</v>
      </c>
      <c r="K3098" s="830"/>
    </row>
    <row r="3099" spans="2:11" ht="15">
      <c r="B3099" s="690"/>
      <c r="C3099" s="1539"/>
      <c r="D3099" s="1504"/>
      <c r="E3099" s="1504"/>
      <c r="F3099" s="1504"/>
      <c r="G3099" s="1504"/>
      <c r="H3099" s="828" t="s">
        <v>3056</v>
      </c>
      <c r="I3099" s="828">
        <v>603028</v>
      </c>
      <c r="J3099" s="787">
        <v>2010</v>
      </c>
      <c r="K3099" s="830"/>
    </row>
    <row r="3100" spans="2:11" ht="15">
      <c r="B3100" s="690"/>
      <c r="C3100" s="1539"/>
      <c r="D3100" s="1504"/>
      <c r="E3100" s="1504"/>
      <c r="F3100" s="1504"/>
      <c r="G3100" s="1504"/>
      <c r="H3100" s="828" t="s">
        <v>3056</v>
      </c>
      <c r="I3100" s="828">
        <v>603029</v>
      </c>
      <c r="J3100" s="787">
        <v>2010</v>
      </c>
      <c r="K3100" s="830"/>
    </row>
    <row r="3101" spans="2:11" ht="15">
      <c r="B3101" s="690"/>
      <c r="C3101" s="1539"/>
      <c r="D3101" s="1504"/>
      <c r="E3101" s="1504"/>
      <c r="F3101" s="1504"/>
      <c r="G3101" s="1504"/>
      <c r="H3101" s="828" t="s">
        <v>3056</v>
      </c>
      <c r="I3101" s="828">
        <v>603030</v>
      </c>
      <c r="J3101" s="787">
        <v>2010</v>
      </c>
      <c r="K3101" s="830"/>
    </row>
    <row r="3102" spans="2:11" ht="15">
      <c r="B3102" s="690"/>
      <c r="C3102" s="1539"/>
      <c r="D3102" s="1504"/>
      <c r="E3102" s="1504"/>
      <c r="F3102" s="1504"/>
      <c r="G3102" s="1504"/>
      <c r="H3102" s="828" t="s">
        <v>3057</v>
      </c>
      <c r="I3102" s="828">
        <v>603027</v>
      </c>
      <c r="J3102" s="787">
        <v>2010</v>
      </c>
      <c r="K3102" s="830"/>
    </row>
    <row r="3103" spans="2:11" ht="30">
      <c r="B3103" s="690"/>
      <c r="C3103" s="1539"/>
      <c r="D3103" s="1504"/>
      <c r="E3103" s="1504"/>
      <c r="F3103" s="1504"/>
      <c r="G3103" s="1504"/>
      <c r="H3103" s="828" t="s">
        <v>3058</v>
      </c>
      <c r="I3103" s="828">
        <v>603031</v>
      </c>
      <c r="J3103" s="787">
        <v>2010</v>
      </c>
      <c r="K3103" s="830"/>
    </row>
    <row r="3104" spans="2:11" ht="15">
      <c r="B3104" s="690"/>
      <c r="C3104" s="1539"/>
      <c r="D3104" s="1504"/>
      <c r="E3104" s="1504"/>
      <c r="F3104" s="1504"/>
      <c r="G3104" s="1504"/>
      <c r="H3104" s="828" t="s">
        <v>3059</v>
      </c>
      <c r="I3104" s="828">
        <v>603026</v>
      </c>
      <c r="J3104" s="787">
        <v>2010</v>
      </c>
      <c r="K3104" s="830"/>
    </row>
    <row r="3105" spans="2:11" ht="15">
      <c r="B3105" s="690"/>
      <c r="C3105" s="1539"/>
      <c r="D3105" s="1504"/>
      <c r="E3105" s="1504"/>
      <c r="F3105" s="1504"/>
      <c r="G3105" s="1504"/>
      <c r="H3105" s="828" t="s">
        <v>3060</v>
      </c>
      <c r="I3105" s="828">
        <v>600863</v>
      </c>
      <c r="J3105" s="787">
        <v>2005</v>
      </c>
      <c r="K3105" s="830"/>
    </row>
    <row r="3106" spans="2:11" ht="15">
      <c r="B3106" s="690"/>
      <c r="C3106" s="1539"/>
      <c r="D3106" s="1504"/>
      <c r="E3106" s="1504"/>
      <c r="F3106" s="1504"/>
      <c r="G3106" s="1504"/>
      <c r="H3106" s="828" t="s">
        <v>3060</v>
      </c>
      <c r="I3106" s="828">
        <v>600864</v>
      </c>
      <c r="J3106" s="787">
        <v>2005</v>
      </c>
      <c r="K3106" s="830"/>
    </row>
    <row r="3107" spans="2:11" ht="15">
      <c r="B3107" s="690"/>
      <c r="C3107" s="1539"/>
      <c r="D3107" s="1504"/>
      <c r="E3107" s="1504"/>
      <c r="F3107" s="1504"/>
      <c r="G3107" s="1504"/>
      <c r="H3107" s="828" t="s">
        <v>3061</v>
      </c>
      <c r="I3107" s="828">
        <v>600818</v>
      </c>
      <c r="J3107" s="787">
        <v>2005</v>
      </c>
      <c r="K3107" s="830"/>
    </row>
    <row r="3108" spans="2:11" ht="15">
      <c r="B3108" s="690"/>
      <c r="C3108" s="1539"/>
      <c r="D3108" s="1504"/>
      <c r="E3108" s="1504"/>
      <c r="F3108" s="1504"/>
      <c r="G3108" s="1504"/>
      <c r="H3108" s="828" t="s">
        <v>3062</v>
      </c>
      <c r="I3108" s="828">
        <v>600870</v>
      </c>
      <c r="J3108" s="787">
        <v>2005</v>
      </c>
      <c r="K3108" s="830"/>
    </row>
    <row r="3109" spans="2:11" ht="15">
      <c r="B3109" s="690"/>
      <c r="C3109" s="1539"/>
      <c r="D3109" s="1504"/>
      <c r="E3109" s="1504"/>
      <c r="F3109" s="1504"/>
      <c r="G3109" s="1504"/>
      <c r="H3109" s="828" t="s">
        <v>3062</v>
      </c>
      <c r="I3109" s="828">
        <v>600871</v>
      </c>
      <c r="J3109" s="787">
        <v>2005</v>
      </c>
      <c r="K3109" s="830"/>
    </row>
    <row r="3110" spans="2:11" ht="15">
      <c r="B3110" s="690"/>
      <c r="C3110" s="1539"/>
      <c r="D3110" s="1504"/>
      <c r="E3110" s="1504"/>
      <c r="F3110" s="1504"/>
      <c r="G3110" s="1504"/>
      <c r="H3110" s="828" t="s">
        <v>3062</v>
      </c>
      <c r="I3110" s="828">
        <v>600872</v>
      </c>
      <c r="J3110" s="787">
        <v>2005</v>
      </c>
      <c r="K3110" s="830"/>
    </row>
    <row r="3111" spans="2:11" ht="15">
      <c r="B3111" s="690"/>
      <c r="C3111" s="1539"/>
      <c r="D3111" s="1504"/>
      <c r="E3111" s="1504"/>
      <c r="F3111" s="1504"/>
      <c r="G3111" s="1504"/>
      <c r="H3111" s="828" t="s">
        <v>2916</v>
      </c>
      <c r="I3111" s="828">
        <v>600360</v>
      </c>
      <c r="J3111" s="787">
        <v>2003</v>
      </c>
      <c r="K3111" s="830"/>
    </row>
    <row r="3112" spans="2:11" ht="15">
      <c r="B3112" s="690"/>
      <c r="C3112" s="1539"/>
      <c r="D3112" s="1504"/>
      <c r="E3112" s="1504"/>
      <c r="F3112" s="1504"/>
      <c r="G3112" s="1504"/>
      <c r="H3112" s="828" t="s">
        <v>3063</v>
      </c>
      <c r="I3112" s="828">
        <v>603034</v>
      </c>
      <c r="J3112" s="787">
        <v>2010</v>
      </c>
      <c r="K3112" s="830"/>
    </row>
    <row r="3113" spans="2:11" ht="15">
      <c r="B3113" s="690"/>
      <c r="C3113" s="1539"/>
      <c r="D3113" s="1504"/>
      <c r="E3113" s="1504"/>
      <c r="F3113" s="1504"/>
      <c r="G3113" s="1504"/>
      <c r="H3113" s="828" t="s">
        <v>3064</v>
      </c>
      <c r="I3113" s="828">
        <v>602180</v>
      </c>
      <c r="J3113" s="787">
        <v>2008</v>
      </c>
      <c r="K3113" s="830"/>
    </row>
    <row r="3114" spans="2:11" ht="15">
      <c r="B3114" s="690"/>
      <c r="C3114" s="1539"/>
      <c r="D3114" s="1504"/>
      <c r="E3114" s="1504"/>
      <c r="F3114" s="1504"/>
      <c r="G3114" s="1504"/>
      <c r="H3114" s="828" t="s">
        <v>3065</v>
      </c>
      <c r="I3114" s="828">
        <v>603158</v>
      </c>
      <c r="J3114" s="787">
        <v>2011</v>
      </c>
      <c r="K3114" s="830"/>
    </row>
    <row r="3115" spans="2:11" ht="15">
      <c r="B3115" s="690"/>
      <c r="C3115" s="1539"/>
      <c r="D3115" s="1504"/>
      <c r="E3115" s="1504"/>
      <c r="F3115" s="1504"/>
      <c r="G3115" s="1504"/>
      <c r="H3115" s="828" t="s">
        <v>3066</v>
      </c>
      <c r="I3115" s="828">
        <v>603032</v>
      </c>
      <c r="J3115" s="787">
        <v>2010</v>
      </c>
      <c r="K3115" s="830"/>
    </row>
    <row r="3116" spans="2:11" ht="15">
      <c r="B3116" s="690"/>
      <c r="C3116" s="1539"/>
      <c r="D3116" s="1504"/>
      <c r="E3116" s="1504"/>
      <c r="F3116" s="1504"/>
      <c r="G3116" s="1504"/>
      <c r="H3116" s="828" t="s">
        <v>3067</v>
      </c>
      <c r="I3116" s="828">
        <v>601719</v>
      </c>
      <c r="J3116" s="787">
        <v>2008</v>
      </c>
      <c r="K3116" s="830"/>
    </row>
    <row r="3117" spans="2:11" ht="15">
      <c r="B3117" s="690"/>
      <c r="C3117" s="1539"/>
      <c r="D3117" s="1504"/>
      <c r="E3117" s="1504"/>
      <c r="F3117" s="1504"/>
      <c r="G3117" s="1504"/>
      <c r="H3117" s="828" t="s">
        <v>3068</v>
      </c>
      <c r="I3117" s="828">
        <v>602182</v>
      </c>
      <c r="J3117" s="787">
        <v>2008</v>
      </c>
      <c r="K3117" s="830"/>
    </row>
    <row r="3118" spans="2:11" ht="15">
      <c r="B3118" s="690"/>
      <c r="C3118" s="1539"/>
      <c r="D3118" s="1504"/>
      <c r="E3118" s="1504"/>
      <c r="F3118" s="1504"/>
      <c r="G3118" s="1504"/>
      <c r="H3118" s="828" t="s">
        <v>3069</v>
      </c>
      <c r="I3118" s="828">
        <v>602177</v>
      </c>
      <c r="J3118" s="787">
        <v>2008</v>
      </c>
      <c r="K3118" s="830"/>
    </row>
    <row r="3119" spans="2:11" ht="15">
      <c r="B3119" s="690"/>
      <c r="C3119" s="1539"/>
      <c r="D3119" s="1504"/>
      <c r="E3119" s="1504"/>
      <c r="F3119" s="1504"/>
      <c r="G3119" s="1504"/>
      <c r="H3119" s="828" t="s">
        <v>3070</v>
      </c>
      <c r="I3119" s="828">
        <v>601091</v>
      </c>
      <c r="J3119" s="787">
        <v>2006</v>
      </c>
      <c r="K3119" s="830"/>
    </row>
    <row r="3120" spans="2:11" ht="15">
      <c r="B3120" s="690"/>
      <c r="C3120" s="1539"/>
      <c r="D3120" s="1504"/>
      <c r="E3120" s="1504"/>
      <c r="F3120" s="1504"/>
      <c r="G3120" s="1504"/>
      <c r="H3120" s="828" t="s">
        <v>3071</v>
      </c>
      <c r="I3120" s="828">
        <v>602181</v>
      </c>
      <c r="J3120" s="787">
        <v>2008</v>
      </c>
      <c r="K3120" s="830"/>
    </row>
    <row r="3121" spans="2:11" ht="15">
      <c r="B3121" s="690"/>
      <c r="C3121" s="1539"/>
      <c r="D3121" s="1504"/>
      <c r="E3121" s="1504"/>
      <c r="F3121" s="1504"/>
      <c r="G3121" s="1504"/>
      <c r="H3121" s="828" t="s">
        <v>3072</v>
      </c>
      <c r="I3121" s="828">
        <v>602175</v>
      </c>
      <c r="J3121" s="787">
        <v>2008</v>
      </c>
      <c r="K3121" s="830"/>
    </row>
    <row r="3122" spans="2:11" ht="15">
      <c r="B3122" s="690"/>
      <c r="C3122" s="1539"/>
      <c r="D3122" s="1504"/>
      <c r="E3122" s="1504"/>
      <c r="F3122" s="1504"/>
      <c r="G3122" s="1504"/>
      <c r="H3122" s="828" t="s">
        <v>3073</v>
      </c>
      <c r="I3122" s="828">
        <v>602179</v>
      </c>
      <c r="J3122" s="787">
        <v>2008</v>
      </c>
      <c r="K3122" s="830"/>
    </row>
    <row r="3123" spans="2:11" ht="15">
      <c r="B3123" s="690"/>
      <c r="C3123" s="1539"/>
      <c r="D3123" s="1504"/>
      <c r="E3123" s="1504"/>
      <c r="F3123" s="1504"/>
      <c r="G3123" s="1504"/>
      <c r="H3123" s="828" t="s">
        <v>3074</v>
      </c>
      <c r="I3123" s="828">
        <v>602178</v>
      </c>
      <c r="J3123" s="787">
        <v>2008</v>
      </c>
      <c r="K3123" s="830"/>
    </row>
    <row r="3124" spans="2:11" ht="15">
      <c r="B3124" s="690"/>
      <c r="C3124" s="1539"/>
      <c r="D3124" s="1504"/>
      <c r="E3124" s="1504"/>
      <c r="F3124" s="1504"/>
      <c r="G3124" s="1504"/>
      <c r="H3124" s="828" t="s">
        <v>3075</v>
      </c>
      <c r="I3124" s="828">
        <v>602176</v>
      </c>
      <c r="J3124" s="787">
        <v>2008</v>
      </c>
      <c r="K3124" s="830"/>
    </row>
    <row r="3125" spans="2:11" ht="15">
      <c r="B3125" s="690"/>
      <c r="C3125" s="1539"/>
      <c r="D3125" s="1504"/>
      <c r="E3125" s="1504"/>
      <c r="F3125" s="1504"/>
      <c r="G3125" s="1504"/>
      <c r="H3125" s="828" t="s">
        <v>3076</v>
      </c>
      <c r="I3125" s="828">
        <v>601718</v>
      </c>
      <c r="J3125" s="787">
        <v>2008</v>
      </c>
      <c r="K3125" s="830"/>
    </row>
    <row r="3126" spans="2:11" ht="15">
      <c r="B3126" s="690"/>
      <c r="C3126" s="1539"/>
      <c r="D3126" s="1504"/>
      <c r="E3126" s="1504"/>
      <c r="F3126" s="1504"/>
      <c r="G3126" s="1504"/>
      <c r="H3126" s="828" t="s">
        <v>3077</v>
      </c>
      <c r="I3126" s="828">
        <v>601717</v>
      </c>
      <c r="J3126" s="787">
        <v>2008</v>
      </c>
      <c r="K3126" s="830"/>
    </row>
    <row r="3127" spans="2:11" ht="15">
      <c r="B3127" s="690"/>
      <c r="C3127" s="1539"/>
      <c r="D3127" s="1504"/>
      <c r="E3127" s="1504"/>
      <c r="F3127" s="1504"/>
      <c r="G3127" s="1504"/>
      <c r="H3127" s="828" t="s">
        <v>3078</v>
      </c>
      <c r="I3127" s="828">
        <v>604118</v>
      </c>
      <c r="J3127" s="787">
        <v>2012</v>
      </c>
      <c r="K3127" s="830"/>
    </row>
    <row r="3128" spans="2:11" ht="15">
      <c r="B3128" s="690"/>
      <c r="C3128" s="1539"/>
      <c r="D3128" s="1504"/>
      <c r="E3128" s="1504"/>
      <c r="F3128" s="1504"/>
      <c r="G3128" s="1504"/>
      <c r="H3128" s="828" t="s">
        <v>3079</v>
      </c>
      <c r="I3128" s="828">
        <v>2300176</v>
      </c>
      <c r="J3128" s="787" t="s">
        <v>345</v>
      </c>
      <c r="K3128" s="830"/>
    </row>
    <row r="3129" spans="2:11" ht="15">
      <c r="B3129" s="690"/>
      <c r="C3129" s="1539"/>
      <c r="D3129" s="1504"/>
      <c r="E3129" s="1504"/>
      <c r="F3129" s="1504"/>
      <c r="G3129" s="1504"/>
      <c r="H3129" s="828" t="s">
        <v>3080</v>
      </c>
      <c r="I3129" s="828">
        <v>601306</v>
      </c>
      <c r="J3129" s="787">
        <v>2006</v>
      </c>
      <c r="K3129" s="830"/>
    </row>
    <row r="3130" spans="2:11" ht="15">
      <c r="B3130" s="690"/>
      <c r="C3130" s="1539"/>
      <c r="D3130" s="1504"/>
      <c r="E3130" s="1504"/>
      <c r="F3130" s="1504"/>
      <c r="G3130" s="1504"/>
      <c r="H3130" s="828" t="s">
        <v>3081</v>
      </c>
      <c r="I3130" s="828">
        <v>2300176</v>
      </c>
      <c r="J3130" s="787" t="s">
        <v>345</v>
      </c>
      <c r="K3130" s="830"/>
    </row>
    <row r="3131" spans="2:11" ht="30">
      <c r="B3131" s="690"/>
      <c r="C3131" s="1539"/>
      <c r="D3131" s="1504"/>
      <c r="E3131" s="1504"/>
      <c r="F3131" s="1504"/>
      <c r="G3131" s="1504"/>
      <c r="H3131" s="828" t="s">
        <v>3082</v>
      </c>
      <c r="I3131" s="828">
        <v>2300176</v>
      </c>
      <c r="J3131" s="787" t="s">
        <v>345</v>
      </c>
      <c r="K3131" s="830"/>
    </row>
    <row r="3132" spans="2:11" ht="15">
      <c r="B3132" s="690"/>
      <c r="C3132" s="1539"/>
      <c r="D3132" s="1504"/>
      <c r="E3132" s="1504"/>
      <c r="F3132" s="1504"/>
      <c r="G3132" s="1504"/>
      <c r="H3132" s="828" t="s">
        <v>3083</v>
      </c>
      <c r="I3132" s="828" t="s">
        <v>345</v>
      </c>
      <c r="J3132" s="787" t="s">
        <v>345</v>
      </c>
      <c r="K3132" s="830"/>
    </row>
    <row r="3133" spans="2:11" ht="15">
      <c r="B3133" s="690"/>
      <c r="C3133" s="1539"/>
      <c r="D3133" s="1504"/>
      <c r="E3133" s="1504"/>
      <c r="F3133" s="1504"/>
      <c r="G3133" s="1504"/>
      <c r="H3133" s="828" t="s">
        <v>3084</v>
      </c>
      <c r="I3133" s="828" t="s">
        <v>345</v>
      </c>
      <c r="J3133" s="787" t="s">
        <v>345</v>
      </c>
      <c r="K3133" s="830"/>
    </row>
    <row r="3134" spans="2:11" ht="15">
      <c r="B3134" s="690"/>
      <c r="C3134" s="1539"/>
      <c r="D3134" s="1504"/>
      <c r="E3134" s="1504"/>
      <c r="F3134" s="1504"/>
      <c r="G3134" s="1504"/>
      <c r="H3134" s="828" t="s">
        <v>3085</v>
      </c>
      <c r="I3134" s="828">
        <v>600675</v>
      </c>
      <c r="J3134" s="787">
        <v>2004</v>
      </c>
      <c r="K3134" s="830"/>
    </row>
    <row r="3135" spans="2:11" ht="15">
      <c r="B3135" s="690"/>
      <c r="C3135" s="1539"/>
      <c r="D3135" s="1504"/>
      <c r="E3135" s="1504"/>
      <c r="F3135" s="1504"/>
      <c r="G3135" s="1504"/>
      <c r="H3135" s="828" t="s">
        <v>3832</v>
      </c>
      <c r="I3135" s="828" t="s">
        <v>345</v>
      </c>
      <c r="J3135" s="787" t="s">
        <v>345</v>
      </c>
      <c r="K3135" s="830"/>
    </row>
    <row r="3136" spans="2:11" ht="30">
      <c r="B3136" s="690"/>
      <c r="C3136" s="1539"/>
      <c r="D3136" s="1504"/>
      <c r="E3136" s="1504"/>
      <c r="F3136" s="1504"/>
      <c r="G3136" s="1504"/>
      <c r="H3136" s="828" t="s">
        <v>3833</v>
      </c>
      <c r="I3136" s="828">
        <v>600825</v>
      </c>
      <c r="J3136" s="787">
        <v>2005</v>
      </c>
      <c r="K3136" s="830"/>
    </row>
    <row r="3137" spans="2:11" ht="30">
      <c r="B3137" s="690"/>
      <c r="C3137" s="1539"/>
      <c r="D3137" s="1504"/>
      <c r="E3137" s="1504"/>
      <c r="F3137" s="1504"/>
      <c r="G3137" s="1504"/>
      <c r="H3137" s="828" t="s">
        <v>3834</v>
      </c>
      <c r="I3137" s="828">
        <v>500324</v>
      </c>
      <c r="J3137" s="787">
        <v>2007</v>
      </c>
      <c r="K3137" s="830"/>
    </row>
    <row r="3138" spans="2:11" ht="15">
      <c r="B3138" s="690"/>
      <c r="C3138" s="1539"/>
      <c r="D3138" s="1504"/>
      <c r="E3138" s="1504"/>
      <c r="F3138" s="1504"/>
      <c r="G3138" s="1504"/>
      <c r="H3138" s="828" t="s">
        <v>3835</v>
      </c>
      <c r="I3138" s="828">
        <v>601467</v>
      </c>
      <c r="J3138" s="787">
        <v>2007</v>
      </c>
      <c r="K3138" s="830"/>
    </row>
    <row r="3139" spans="2:11" ht="30">
      <c r="B3139" s="690"/>
      <c r="C3139" s="1539"/>
      <c r="D3139" s="1504"/>
      <c r="E3139" s="1504"/>
      <c r="F3139" s="1504"/>
      <c r="G3139" s="1504"/>
      <c r="H3139" s="828" t="s">
        <v>3836</v>
      </c>
      <c r="I3139" s="828">
        <v>600673</v>
      </c>
      <c r="J3139" s="787">
        <v>2004</v>
      </c>
      <c r="K3139" s="830"/>
    </row>
    <row r="3140" spans="2:11" ht="15">
      <c r="B3140" s="690"/>
      <c r="C3140" s="1539"/>
      <c r="D3140" s="1504"/>
      <c r="E3140" s="1504"/>
      <c r="F3140" s="1504"/>
      <c r="G3140" s="1504"/>
      <c r="H3140" s="828" t="s">
        <v>3837</v>
      </c>
      <c r="I3140" s="828">
        <v>2300175</v>
      </c>
      <c r="J3140" s="787" t="s">
        <v>345</v>
      </c>
      <c r="K3140" s="830"/>
    </row>
    <row r="3141" spans="2:11" ht="15">
      <c r="B3141" s="690"/>
      <c r="C3141" s="1539"/>
      <c r="D3141" s="1504"/>
      <c r="E3141" s="1504"/>
      <c r="F3141" s="1504"/>
      <c r="G3141" s="1504"/>
      <c r="H3141" s="828" t="s">
        <v>3838</v>
      </c>
      <c r="I3141" s="828">
        <v>603174</v>
      </c>
      <c r="J3141" s="787">
        <v>2011</v>
      </c>
      <c r="K3141" s="830"/>
    </row>
    <row r="3142" spans="2:11" ht="15">
      <c r="B3142" s="690"/>
      <c r="C3142" s="1539"/>
      <c r="D3142" s="1504"/>
      <c r="E3142" s="1504"/>
      <c r="F3142" s="1504"/>
      <c r="G3142" s="1504"/>
      <c r="H3142" s="828" t="s">
        <v>3086</v>
      </c>
      <c r="I3142" s="828">
        <v>600829</v>
      </c>
      <c r="J3142" s="787">
        <v>2005</v>
      </c>
      <c r="K3142" s="830"/>
    </row>
    <row r="3143" spans="2:11" ht="15">
      <c r="B3143" s="690"/>
      <c r="C3143" s="1539"/>
      <c r="D3143" s="1504"/>
      <c r="E3143" s="1504"/>
      <c r="F3143" s="1504"/>
      <c r="G3143" s="1504"/>
      <c r="H3143" s="828" t="s">
        <v>3839</v>
      </c>
      <c r="I3143" s="828">
        <v>500049</v>
      </c>
      <c r="J3143" s="787">
        <v>2003</v>
      </c>
      <c r="K3143" s="830"/>
    </row>
    <row r="3144" spans="2:11" ht="15">
      <c r="B3144" s="690"/>
      <c r="C3144" s="1539"/>
      <c r="D3144" s="1504"/>
      <c r="E3144" s="1504"/>
      <c r="F3144" s="1504"/>
      <c r="G3144" s="1504"/>
      <c r="H3144" s="828" t="s">
        <v>3840</v>
      </c>
      <c r="I3144" s="828">
        <v>603408</v>
      </c>
      <c r="J3144" s="787">
        <v>2011</v>
      </c>
      <c r="K3144" s="830"/>
    </row>
    <row r="3145" spans="2:11" ht="15">
      <c r="B3145" s="690"/>
      <c r="C3145" s="1539"/>
      <c r="D3145" s="1504"/>
      <c r="E3145" s="1504"/>
      <c r="F3145" s="1504"/>
      <c r="G3145" s="1504"/>
      <c r="H3145" s="828" t="s">
        <v>3087</v>
      </c>
      <c r="I3145" s="828">
        <v>603407</v>
      </c>
      <c r="J3145" s="787">
        <v>2011</v>
      </c>
      <c r="K3145" s="830"/>
    </row>
    <row r="3146" spans="2:11" ht="15">
      <c r="B3146" s="690"/>
      <c r="C3146" s="1539"/>
      <c r="D3146" s="1504"/>
      <c r="E3146" s="1504"/>
      <c r="F3146" s="1504"/>
      <c r="G3146" s="1504"/>
      <c r="H3146" s="828" t="s">
        <v>3841</v>
      </c>
      <c r="I3146" s="828">
        <v>603598</v>
      </c>
      <c r="J3146" s="787">
        <v>2011</v>
      </c>
      <c r="K3146" s="830"/>
    </row>
    <row r="3147" spans="2:11" ht="30">
      <c r="B3147" s="690"/>
      <c r="C3147" s="1539"/>
      <c r="D3147" s="1504"/>
      <c r="E3147" s="1504"/>
      <c r="F3147" s="1504"/>
      <c r="G3147" s="1504"/>
      <c r="H3147" s="828" t="s">
        <v>3842</v>
      </c>
      <c r="I3147" s="828" t="s">
        <v>3088</v>
      </c>
      <c r="J3147" s="787" t="s">
        <v>345</v>
      </c>
      <c r="K3147" s="830"/>
    </row>
    <row r="3148" spans="2:11" ht="15">
      <c r="B3148" s="690"/>
      <c r="C3148" s="1539"/>
      <c r="D3148" s="1504"/>
      <c r="E3148" s="1504"/>
      <c r="F3148" s="1504"/>
      <c r="G3148" s="1504"/>
      <c r="H3148" s="828" t="s">
        <v>3089</v>
      </c>
      <c r="I3148" s="828">
        <v>600327</v>
      </c>
      <c r="J3148" s="787">
        <v>2003</v>
      </c>
      <c r="K3148" s="830"/>
    </row>
    <row r="3149" spans="2:11" ht="30">
      <c r="B3149" s="690"/>
      <c r="C3149" s="1539"/>
      <c r="D3149" s="1504"/>
      <c r="E3149" s="1504"/>
      <c r="F3149" s="1504"/>
      <c r="G3149" s="1504"/>
      <c r="H3149" s="828" t="s">
        <v>3843</v>
      </c>
      <c r="I3149" s="828" t="s">
        <v>3088</v>
      </c>
      <c r="J3149" s="787" t="s">
        <v>345</v>
      </c>
      <c r="K3149" s="830"/>
    </row>
    <row r="3150" spans="2:11" ht="30">
      <c r="B3150" s="690"/>
      <c r="C3150" s="1539"/>
      <c r="D3150" s="1504"/>
      <c r="E3150" s="1504"/>
      <c r="F3150" s="1504"/>
      <c r="G3150" s="1504"/>
      <c r="H3150" s="828" t="s">
        <v>3844</v>
      </c>
      <c r="I3150" s="828" t="s">
        <v>3088</v>
      </c>
      <c r="J3150" s="787" t="s">
        <v>345</v>
      </c>
      <c r="K3150" s="830"/>
    </row>
    <row r="3151" spans="2:11" ht="30">
      <c r="B3151" s="690"/>
      <c r="C3151" s="1539"/>
      <c r="D3151" s="1504"/>
      <c r="E3151" s="1504"/>
      <c r="F3151" s="1504"/>
      <c r="G3151" s="1504"/>
      <c r="H3151" s="828" t="s">
        <v>3845</v>
      </c>
      <c r="I3151" s="828"/>
      <c r="J3151" s="787"/>
      <c r="K3151" s="830"/>
    </row>
    <row r="3152" spans="2:11" ht="15">
      <c r="B3152" s="690"/>
      <c r="C3152" s="1539"/>
      <c r="D3152" s="1504"/>
      <c r="E3152" s="1504"/>
      <c r="F3152" s="1504"/>
      <c r="G3152" s="1504"/>
      <c r="H3152" s="695" t="s">
        <v>3846</v>
      </c>
      <c r="I3152" s="695" t="s">
        <v>3847</v>
      </c>
      <c r="J3152" s="787">
        <v>2017</v>
      </c>
      <c r="K3152" s="830"/>
    </row>
    <row r="3153" spans="2:11" ht="15">
      <c r="B3153" s="690"/>
      <c r="C3153" s="1539"/>
      <c r="D3153" s="1504"/>
      <c r="E3153" s="1504"/>
      <c r="F3153" s="1504"/>
      <c r="G3153" s="1504"/>
      <c r="H3153" s="847" t="s">
        <v>4205</v>
      </c>
      <c r="I3153" s="847">
        <v>501071</v>
      </c>
      <c r="J3153" s="716">
        <v>2021</v>
      </c>
      <c r="K3153" s="830"/>
    </row>
    <row r="3154" spans="2:11" ht="15.6" thickBot="1">
      <c r="B3154" s="690"/>
      <c r="C3154" s="1540"/>
      <c r="D3154" s="1505"/>
      <c r="E3154" s="1505"/>
      <c r="F3154" s="1505"/>
      <c r="G3154" s="1505"/>
      <c r="H3154" s="806" t="s">
        <v>3514</v>
      </c>
      <c r="I3154" s="732">
        <v>614772</v>
      </c>
      <c r="J3154" s="784">
        <v>2023</v>
      </c>
      <c r="K3154" s="834"/>
    </row>
    <row r="3155" spans="2:11" ht="15" customHeight="1">
      <c r="B3155" s="690">
        <v>24</v>
      </c>
      <c r="C3155" s="1534" t="s">
        <v>3848</v>
      </c>
      <c r="D3155" s="1537" t="s">
        <v>3849</v>
      </c>
      <c r="E3155" s="1490">
        <v>15</v>
      </c>
      <c r="F3155" s="1490">
        <v>3.95</v>
      </c>
      <c r="G3155" s="1490">
        <v>2.5</v>
      </c>
      <c r="H3155" s="691" t="s">
        <v>3850</v>
      </c>
      <c r="I3155" s="692" t="s">
        <v>3851</v>
      </c>
      <c r="J3155" s="693"/>
      <c r="K3155" s="1469" t="s">
        <v>3852</v>
      </c>
    </row>
    <row r="3156" spans="2:11" ht="15">
      <c r="B3156" s="690"/>
      <c r="C3156" s="1535"/>
      <c r="D3156" s="1535"/>
      <c r="E3156" s="1491"/>
      <c r="F3156" s="1491"/>
      <c r="G3156" s="1491"/>
      <c r="H3156" s="694" t="s">
        <v>3853</v>
      </c>
      <c r="I3156" s="695" t="s">
        <v>3854</v>
      </c>
      <c r="J3156" s="696"/>
      <c r="K3156" s="1470"/>
    </row>
    <row r="3157" spans="2:11" ht="15">
      <c r="B3157" s="690"/>
      <c r="C3157" s="1535"/>
      <c r="D3157" s="1535"/>
      <c r="E3157" s="1491"/>
      <c r="F3157" s="1491"/>
      <c r="G3157" s="1491"/>
      <c r="H3157" s="694" t="s">
        <v>3853</v>
      </c>
      <c r="I3157" s="695" t="s">
        <v>3855</v>
      </c>
      <c r="J3157" s="696"/>
      <c r="K3157" s="1470"/>
    </row>
    <row r="3158" spans="2:11" ht="15">
      <c r="B3158" s="690"/>
      <c r="C3158" s="1535"/>
      <c r="D3158" s="1535"/>
      <c r="E3158" s="1491"/>
      <c r="F3158" s="1491"/>
      <c r="G3158" s="1491"/>
      <c r="H3158" s="694" t="s">
        <v>3856</v>
      </c>
      <c r="I3158" s="695" t="s">
        <v>3857</v>
      </c>
      <c r="J3158" s="696"/>
      <c r="K3158" s="1470"/>
    </row>
    <row r="3159" spans="2:11" ht="15">
      <c r="B3159" s="690"/>
      <c r="C3159" s="1535"/>
      <c r="D3159" s="1535"/>
      <c r="E3159" s="1491"/>
      <c r="F3159" s="1491"/>
      <c r="G3159" s="1491"/>
      <c r="H3159" s="694" t="s">
        <v>3856</v>
      </c>
      <c r="I3159" s="695" t="s">
        <v>3858</v>
      </c>
      <c r="J3159" s="696"/>
      <c r="K3159" s="1470"/>
    </row>
    <row r="3160" spans="2:11" ht="15">
      <c r="B3160" s="690"/>
      <c r="C3160" s="1535"/>
      <c r="D3160" s="1535"/>
      <c r="E3160" s="1491"/>
      <c r="F3160" s="1491"/>
      <c r="G3160" s="1491"/>
      <c r="H3160" s="694" t="s">
        <v>3859</v>
      </c>
      <c r="I3160" s="695" t="s">
        <v>3860</v>
      </c>
      <c r="J3160" s="696"/>
      <c r="K3160" s="1470"/>
    </row>
    <row r="3161" spans="2:11" ht="15">
      <c r="B3161" s="690"/>
      <c r="C3161" s="1535"/>
      <c r="D3161" s="1535"/>
      <c r="E3161" s="1491"/>
      <c r="F3161" s="1491"/>
      <c r="G3161" s="1491"/>
      <c r="H3161" s="694" t="s">
        <v>3861</v>
      </c>
      <c r="I3161" s="695" t="s">
        <v>3862</v>
      </c>
      <c r="J3161" s="696"/>
      <c r="K3161" s="1470"/>
    </row>
    <row r="3162" spans="2:11" ht="15">
      <c r="B3162" s="690"/>
      <c r="C3162" s="1535"/>
      <c r="D3162" s="1535"/>
      <c r="E3162" s="1491"/>
      <c r="F3162" s="1491"/>
      <c r="G3162" s="1491"/>
      <c r="H3162" s="694" t="s">
        <v>3861</v>
      </c>
      <c r="I3162" s="695" t="s">
        <v>3863</v>
      </c>
      <c r="J3162" s="696"/>
      <c r="K3162" s="1470"/>
    </row>
    <row r="3163" spans="2:11" ht="15">
      <c r="B3163" s="690"/>
      <c r="C3163" s="1535"/>
      <c r="D3163" s="1535"/>
      <c r="E3163" s="1491"/>
      <c r="F3163" s="1491"/>
      <c r="G3163" s="1491"/>
      <c r="H3163" s="694" t="s">
        <v>3864</v>
      </c>
      <c r="I3163" s="695" t="s">
        <v>3865</v>
      </c>
      <c r="J3163" s="696"/>
      <c r="K3163" s="1470"/>
    </row>
    <row r="3164" spans="2:11" ht="15">
      <c r="B3164" s="690"/>
      <c r="C3164" s="1535"/>
      <c r="D3164" s="1535"/>
      <c r="E3164" s="1491"/>
      <c r="F3164" s="1491"/>
      <c r="G3164" s="1491"/>
      <c r="H3164" s="694" t="s">
        <v>3866</v>
      </c>
      <c r="I3164" s="695" t="s">
        <v>3867</v>
      </c>
      <c r="J3164" s="696"/>
      <c r="K3164" s="1470"/>
    </row>
    <row r="3165" spans="2:11" ht="15">
      <c r="B3165" s="690"/>
      <c r="C3165" s="1535"/>
      <c r="D3165" s="1535"/>
      <c r="E3165" s="1491"/>
      <c r="F3165" s="1491"/>
      <c r="G3165" s="1491"/>
      <c r="H3165" s="694" t="s">
        <v>3868</v>
      </c>
      <c r="I3165" s="695" t="s">
        <v>3869</v>
      </c>
      <c r="J3165" s="696"/>
      <c r="K3165" s="1470"/>
    </row>
    <row r="3166" spans="2:11" ht="15">
      <c r="B3166" s="690"/>
      <c r="C3166" s="1535"/>
      <c r="D3166" s="1535"/>
      <c r="E3166" s="1491"/>
      <c r="F3166" s="1491"/>
      <c r="G3166" s="1491"/>
      <c r="H3166" s="694" t="s">
        <v>3870</v>
      </c>
      <c r="I3166" s="695" t="s">
        <v>3871</v>
      </c>
      <c r="J3166" s="696"/>
      <c r="K3166" s="1470"/>
    </row>
    <row r="3167" spans="2:11" ht="15">
      <c r="B3167" s="690"/>
      <c r="C3167" s="1535"/>
      <c r="D3167" s="1535"/>
      <c r="E3167" s="1491"/>
      <c r="F3167" s="1491"/>
      <c r="G3167" s="1491"/>
      <c r="H3167" s="694" t="s">
        <v>3872</v>
      </c>
      <c r="I3167" s="695" t="s">
        <v>3873</v>
      </c>
      <c r="J3167" s="696"/>
      <c r="K3167" s="1470"/>
    </row>
    <row r="3168" spans="2:11" ht="15">
      <c r="B3168" s="690"/>
      <c r="C3168" s="1535"/>
      <c r="D3168" s="1535"/>
      <c r="E3168" s="1491"/>
      <c r="F3168" s="1491"/>
      <c r="G3168" s="1491"/>
      <c r="H3168" s="694" t="s">
        <v>3872</v>
      </c>
      <c r="I3168" s="695" t="s">
        <v>3874</v>
      </c>
      <c r="J3168" s="696"/>
      <c r="K3168" s="1470"/>
    </row>
    <row r="3169" spans="2:11" ht="15">
      <c r="B3169" s="690"/>
      <c r="C3169" s="1535"/>
      <c r="D3169" s="1535"/>
      <c r="E3169" s="1491"/>
      <c r="F3169" s="1491"/>
      <c r="G3169" s="1491"/>
      <c r="H3169" s="694" t="s">
        <v>3875</v>
      </c>
      <c r="I3169" s="695" t="s">
        <v>3876</v>
      </c>
      <c r="J3169" s="696"/>
      <c r="K3169" s="1470"/>
    </row>
    <row r="3170" spans="2:11" ht="15">
      <c r="B3170" s="690"/>
      <c r="C3170" s="1535"/>
      <c r="D3170" s="1535"/>
      <c r="E3170" s="1491"/>
      <c r="F3170" s="1491"/>
      <c r="G3170" s="1491"/>
      <c r="H3170" s="694" t="s">
        <v>3877</v>
      </c>
      <c r="I3170" s="695" t="s">
        <v>3878</v>
      </c>
      <c r="J3170" s="696"/>
      <c r="K3170" s="1470"/>
    </row>
    <row r="3171" spans="2:11" ht="15">
      <c r="B3171" s="690"/>
      <c r="C3171" s="1535"/>
      <c r="D3171" s="1535"/>
      <c r="E3171" s="1491"/>
      <c r="F3171" s="1491"/>
      <c r="G3171" s="1491"/>
      <c r="H3171" s="694" t="s">
        <v>3879</v>
      </c>
      <c r="I3171" s="695" t="s">
        <v>3880</v>
      </c>
      <c r="J3171" s="696"/>
      <c r="K3171" s="1470"/>
    </row>
    <row r="3172" spans="2:11" ht="15">
      <c r="B3172" s="690"/>
      <c r="C3172" s="1535"/>
      <c r="D3172" s="1535"/>
      <c r="E3172" s="1491"/>
      <c r="F3172" s="1491"/>
      <c r="G3172" s="1491"/>
      <c r="H3172" s="694" t="s">
        <v>3621</v>
      </c>
      <c r="I3172" s="695" t="s">
        <v>3881</v>
      </c>
      <c r="J3172" s="696"/>
      <c r="K3172" s="1470"/>
    </row>
    <row r="3173" spans="2:11" ht="15">
      <c r="B3173" s="690"/>
      <c r="C3173" s="1535"/>
      <c r="D3173" s="1535"/>
      <c r="E3173" s="1491"/>
      <c r="F3173" s="1491"/>
      <c r="G3173" s="1491"/>
      <c r="H3173" s="694" t="s">
        <v>3581</v>
      </c>
      <c r="I3173" s="695" t="s">
        <v>3882</v>
      </c>
      <c r="J3173" s="696"/>
      <c r="K3173" s="1470"/>
    </row>
    <row r="3174" spans="2:11" ht="15">
      <c r="B3174" s="690"/>
      <c r="C3174" s="1535"/>
      <c r="D3174" s="1535"/>
      <c r="E3174" s="1491"/>
      <c r="F3174" s="1491"/>
      <c r="G3174" s="1491"/>
      <c r="H3174" s="694" t="s">
        <v>3581</v>
      </c>
      <c r="I3174" s="695" t="s">
        <v>3883</v>
      </c>
      <c r="J3174" s="696"/>
      <c r="K3174" s="1470"/>
    </row>
    <row r="3175" spans="2:11" ht="15">
      <c r="B3175" s="690"/>
      <c r="C3175" s="1535"/>
      <c r="D3175" s="1535"/>
      <c r="E3175" s="1491"/>
      <c r="F3175" s="1491"/>
      <c r="G3175" s="1491"/>
      <c r="H3175" s="694" t="s">
        <v>3581</v>
      </c>
      <c r="I3175" s="695" t="s">
        <v>3884</v>
      </c>
      <c r="J3175" s="696"/>
      <c r="K3175" s="1470"/>
    </row>
    <row r="3176" spans="2:11" ht="15">
      <c r="B3176" s="690"/>
      <c r="C3176" s="1535"/>
      <c r="D3176" s="1535"/>
      <c r="E3176" s="1491"/>
      <c r="F3176" s="1491"/>
      <c r="G3176" s="1491"/>
      <c r="H3176" s="694" t="s">
        <v>3885</v>
      </c>
      <c r="I3176" s="695" t="s">
        <v>3886</v>
      </c>
      <c r="J3176" s="696"/>
      <c r="K3176" s="1470"/>
    </row>
    <row r="3177" spans="2:11" ht="15">
      <c r="B3177" s="690"/>
      <c r="C3177" s="1535"/>
      <c r="D3177" s="1535"/>
      <c r="E3177" s="1491"/>
      <c r="F3177" s="1491"/>
      <c r="G3177" s="1491"/>
      <c r="H3177" s="694" t="s">
        <v>3887</v>
      </c>
      <c r="I3177" s="695" t="s">
        <v>3888</v>
      </c>
      <c r="J3177" s="696"/>
      <c r="K3177" s="1470"/>
    </row>
    <row r="3178" spans="2:11" ht="15">
      <c r="B3178" s="690"/>
      <c r="C3178" s="1535"/>
      <c r="D3178" s="1535"/>
      <c r="E3178" s="1491"/>
      <c r="F3178" s="1491"/>
      <c r="G3178" s="1491"/>
      <c r="H3178" s="694" t="s">
        <v>3889</v>
      </c>
      <c r="I3178" s="695" t="s">
        <v>3890</v>
      </c>
      <c r="J3178" s="696"/>
      <c r="K3178" s="1470"/>
    </row>
    <row r="3179" spans="2:11" ht="15">
      <c r="B3179" s="690"/>
      <c r="C3179" s="1535"/>
      <c r="D3179" s="1535"/>
      <c r="E3179" s="1491"/>
      <c r="F3179" s="1491"/>
      <c r="G3179" s="1491"/>
      <c r="H3179" s="694" t="s">
        <v>3891</v>
      </c>
      <c r="I3179" s="695" t="s">
        <v>3892</v>
      </c>
      <c r="J3179" s="696"/>
      <c r="K3179" s="1470"/>
    </row>
    <row r="3180" spans="2:11" ht="15">
      <c r="B3180" s="690"/>
      <c r="C3180" s="1535"/>
      <c r="D3180" s="1535"/>
      <c r="E3180" s="1491"/>
      <c r="F3180" s="1491"/>
      <c r="G3180" s="1491"/>
      <c r="H3180" s="694" t="s">
        <v>3893</v>
      </c>
      <c r="I3180" s="695" t="s">
        <v>3894</v>
      </c>
      <c r="J3180" s="696"/>
      <c r="K3180" s="1470"/>
    </row>
    <row r="3181" spans="2:11" ht="15">
      <c r="B3181" s="690"/>
      <c r="C3181" s="1535"/>
      <c r="D3181" s="1535"/>
      <c r="E3181" s="1491"/>
      <c r="F3181" s="1491"/>
      <c r="G3181" s="1491"/>
      <c r="H3181" s="694" t="s">
        <v>3895</v>
      </c>
      <c r="I3181" s="695" t="s">
        <v>3896</v>
      </c>
      <c r="J3181" s="696"/>
      <c r="K3181" s="1470"/>
    </row>
    <row r="3182" spans="2:11" ht="15">
      <c r="B3182" s="690"/>
      <c r="C3182" s="1535"/>
      <c r="D3182" s="1535"/>
      <c r="E3182" s="1491"/>
      <c r="F3182" s="1491"/>
      <c r="G3182" s="1491"/>
      <c r="H3182" s="694" t="s">
        <v>3897</v>
      </c>
      <c r="I3182" s="695" t="s">
        <v>3898</v>
      </c>
      <c r="J3182" s="696"/>
      <c r="K3182" s="1470"/>
    </row>
    <row r="3183" spans="2:11" ht="15">
      <c r="B3183" s="690"/>
      <c r="C3183" s="1535"/>
      <c r="D3183" s="1535"/>
      <c r="E3183" s="1491"/>
      <c r="F3183" s="1491"/>
      <c r="G3183" s="1491"/>
      <c r="H3183" s="694" t="s">
        <v>3899</v>
      </c>
      <c r="I3183" s="695" t="s">
        <v>3900</v>
      </c>
      <c r="J3183" s="696"/>
      <c r="K3183" s="1470"/>
    </row>
    <row r="3184" spans="2:11" ht="15">
      <c r="B3184" s="690"/>
      <c r="C3184" s="1535"/>
      <c r="D3184" s="1535"/>
      <c r="E3184" s="1491"/>
      <c r="F3184" s="1491"/>
      <c r="G3184" s="1491"/>
      <c r="H3184" s="694" t="s">
        <v>3901</v>
      </c>
      <c r="I3184" s="695" t="s">
        <v>3902</v>
      </c>
      <c r="J3184" s="696"/>
      <c r="K3184" s="1470"/>
    </row>
    <row r="3185" spans="2:11" ht="15">
      <c r="B3185" s="690"/>
      <c r="C3185" s="1535"/>
      <c r="D3185" s="1535"/>
      <c r="E3185" s="1491"/>
      <c r="F3185" s="1491"/>
      <c r="G3185" s="1491"/>
      <c r="H3185" s="694" t="s">
        <v>3901</v>
      </c>
      <c r="I3185" s="695" t="s">
        <v>3903</v>
      </c>
      <c r="J3185" s="696"/>
      <c r="K3185" s="1470"/>
    </row>
    <row r="3186" spans="2:11" ht="15">
      <c r="B3186" s="690"/>
      <c r="C3186" s="1535"/>
      <c r="D3186" s="1535"/>
      <c r="E3186" s="1491"/>
      <c r="F3186" s="1491"/>
      <c r="G3186" s="1491"/>
      <c r="H3186" s="694" t="s">
        <v>3904</v>
      </c>
      <c r="I3186" s="695" t="s">
        <v>3905</v>
      </c>
      <c r="J3186" s="696"/>
      <c r="K3186" s="1470"/>
    </row>
    <row r="3187" spans="2:11" ht="15">
      <c r="B3187" s="690"/>
      <c r="C3187" s="1535"/>
      <c r="D3187" s="1535"/>
      <c r="E3187" s="1491"/>
      <c r="F3187" s="1491"/>
      <c r="G3187" s="1491"/>
      <c r="H3187" s="694" t="s">
        <v>3617</v>
      </c>
      <c r="I3187" s="695" t="s">
        <v>3906</v>
      </c>
      <c r="J3187" s="696"/>
      <c r="K3187" s="1470"/>
    </row>
    <row r="3188" spans="2:11" ht="15">
      <c r="B3188" s="690"/>
      <c r="C3188" s="1535"/>
      <c r="D3188" s="1535"/>
      <c r="E3188" s="1491"/>
      <c r="F3188" s="1491"/>
      <c r="G3188" s="1491"/>
      <c r="H3188" s="694" t="s">
        <v>3907</v>
      </c>
      <c r="I3188" s="695" t="s">
        <v>3908</v>
      </c>
      <c r="J3188" s="697"/>
      <c r="K3188" s="1470"/>
    </row>
    <row r="3189" spans="2:11" ht="15">
      <c r="B3189" s="690"/>
      <c r="C3189" s="1535"/>
      <c r="D3189" s="1535"/>
      <c r="E3189" s="1491"/>
      <c r="F3189" s="1491"/>
      <c r="G3189" s="1491"/>
      <c r="H3189" s="694" t="s">
        <v>3907</v>
      </c>
      <c r="I3189" s="695" t="s">
        <v>3909</v>
      </c>
      <c r="J3189" s="697"/>
      <c r="K3189" s="1470"/>
    </row>
    <row r="3190" spans="2:11" ht="15">
      <c r="B3190" s="690"/>
      <c r="C3190" s="1535"/>
      <c r="D3190" s="1535"/>
      <c r="E3190" s="1491"/>
      <c r="F3190" s="1491"/>
      <c r="G3190" s="1491"/>
      <c r="H3190" s="694" t="s">
        <v>3907</v>
      </c>
      <c r="I3190" s="695" t="s">
        <v>3910</v>
      </c>
      <c r="J3190" s="697"/>
      <c r="K3190" s="1470"/>
    </row>
    <row r="3191" spans="2:11" ht="15">
      <c r="B3191" s="690"/>
      <c r="C3191" s="1535"/>
      <c r="D3191" s="1535"/>
      <c r="E3191" s="1491"/>
      <c r="F3191" s="1491"/>
      <c r="G3191" s="1491"/>
      <c r="H3191" s="694" t="s">
        <v>3911</v>
      </c>
      <c r="I3191" s="695" t="s">
        <v>3912</v>
      </c>
      <c r="J3191" s="697"/>
      <c r="K3191" s="1470"/>
    </row>
    <row r="3192" spans="2:11" ht="15">
      <c r="B3192" s="690"/>
      <c r="C3192" s="1535"/>
      <c r="D3192" s="1535"/>
      <c r="E3192" s="1491"/>
      <c r="F3192" s="1491"/>
      <c r="G3192" s="1491"/>
      <c r="H3192" s="694" t="s">
        <v>3913</v>
      </c>
      <c r="I3192" s="695" t="s">
        <v>3914</v>
      </c>
      <c r="J3192" s="697"/>
      <c r="K3192" s="1470"/>
    </row>
    <row r="3193" spans="2:11" ht="15">
      <c r="B3193" s="690"/>
      <c r="C3193" s="1535"/>
      <c r="D3193" s="1535"/>
      <c r="E3193" s="1491"/>
      <c r="F3193" s="1491"/>
      <c r="G3193" s="1491"/>
      <c r="H3193" s="694" t="s">
        <v>3915</v>
      </c>
      <c r="I3193" s="695" t="s">
        <v>3916</v>
      </c>
      <c r="J3193" s="697"/>
      <c r="K3193" s="1470"/>
    </row>
    <row r="3194" spans="2:11" ht="15">
      <c r="B3194" s="690"/>
      <c r="C3194" s="1535"/>
      <c r="D3194" s="1535"/>
      <c r="E3194" s="1491"/>
      <c r="F3194" s="1491"/>
      <c r="G3194" s="1491"/>
      <c r="H3194" s="694" t="s">
        <v>3619</v>
      </c>
      <c r="I3194" s="695" t="s">
        <v>3917</v>
      </c>
      <c r="J3194" s="697"/>
      <c r="K3194" s="1470"/>
    </row>
    <row r="3195" spans="2:11" ht="15.6" thickBot="1">
      <c r="B3195" s="690"/>
      <c r="C3195" s="1536"/>
      <c r="D3195" s="1536"/>
      <c r="E3195" s="1492"/>
      <c r="F3195" s="1492"/>
      <c r="G3195" s="1492"/>
      <c r="H3195" s="698" t="s">
        <v>3664</v>
      </c>
      <c r="I3195" s="699" t="s">
        <v>3918</v>
      </c>
      <c r="J3195" s="700"/>
      <c r="K3195" s="1471"/>
    </row>
    <row r="3196" spans="2:11" ht="15" customHeight="1">
      <c r="B3196" s="690">
        <v>25</v>
      </c>
      <c r="C3196" s="1472" t="s">
        <v>3919</v>
      </c>
      <c r="D3196" s="1472" t="s">
        <v>3920</v>
      </c>
      <c r="E3196" s="1472">
        <v>40</v>
      </c>
      <c r="F3196" s="1472">
        <v>1.69</v>
      </c>
      <c r="G3196" s="1472">
        <v>1.4</v>
      </c>
      <c r="H3196" s="691" t="s">
        <v>3921</v>
      </c>
      <c r="I3196" s="692" t="s">
        <v>3922</v>
      </c>
      <c r="J3196" s="693"/>
      <c r="K3196" s="1472" t="s">
        <v>3923</v>
      </c>
    </row>
    <row r="3197" spans="2:11" ht="15">
      <c r="B3197" s="690"/>
      <c r="C3197" s="1473"/>
      <c r="D3197" s="1473"/>
      <c r="E3197" s="1473"/>
      <c r="F3197" s="1473"/>
      <c r="G3197" s="1473"/>
      <c r="H3197" s="694" t="s">
        <v>3921</v>
      </c>
      <c r="I3197" s="695" t="s">
        <v>3924</v>
      </c>
      <c r="J3197" s="697"/>
      <c r="K3197" s="1473"/>
    </row>
    <row r="3198" spans="2:11" ht="15">
      <c r="B3198" s="690"/>
      <c r="C3198" s="1473"/>
      <c r="D3198" s="1473"/>
      <c r="E3198" s="1473"/>
      <c r="F3198" s="1473"/>
      <c r="G3198" s="1473"/>
      <c r="H3198" s="694" t="s">
        <v>3925</v>
      </c>
      <c r="I3198" s="695" t="s">
        <v>3926</v>
      </c>
      <c r="J3198" s="697"/>
      <c r="K3198" s="1473"/>
    </row>
    <row r="3199" spans="2:11" ht="15">
      <c r="B3199" s="690"/>
      <c r="C3199" s="1473"/>
      <c r="D3199" s="1473"/>
      <c r="E3199" s="1473"/>
      <c r="F3199" s="1473"/>
      <c r="G3199" s="1473"/>
      <c r="H3199" s="694" t="s">
        <v>3925</v>
      </c>
      <c r="I3199" s="695" t="s">
        <v>3927</v>
      </c>
      <c r="J3199" s="697"/>
      <c r="K3199" s="1473"/>
    </row>
    <row r="3200" spans="2:11" ht="15">
      <c r="B3200" s="690"/>
      <c r="C3200" s="1473"/>
      <c r="D3200" s="1473"/>
      <c r="E3200" s="1473"/>
      <c r="F3200" s="1473"/>
      <c r="G3200" s="1473"/>
      <c r="H3200" s="694" t="s">
        <v>3925</v>
      </c>
      <c r="I3200" s="695" t="s">
        <v>3928</v>
      </c>
      <c r="J3200" s="697"/>
      <c r="K3200" s="1473"/>
    </row>
    <row r="3201" spans="2:11" ht="15">
      <c r="B3201" s="690"/>
      <c r="C3201" s="1473"/>
      <c r="D3201" s="1473"/>
      <c r="E3201" s="1473"/>
      <c r="F3201" s="1473"/>
      <c r="G3201" s="1473"/>
      <c r="H3201" s="694" t="s">
        <v>3925</v>
      </c>
      <c r="I3201" s="695" t="s">
        <v>3929</v>
      </c>
      <c r="J3201" s="697"/>
      <c r="K3201" s="1473"/>
    </row>
    <row r="3202" spans="2:11" ht="15">
      <c r="B3202" s="690"/>
      <c r="C3202" s="1473"/>
      <c r="D3202" s="1473"/>
      <c r="E3202" s="1473"/>
      <c r="F3202" s="1473"/>
      <c r="G3202" s="1473"/>
      <c r="H3202" s="694" t="s">
        <v>3925</v>
      </c>
      <c r="I3202" s="695" t="s">
        <v>3930</v>
      </c>
      <c r="J3202" s="697"/>
      <c r="K3202" s="1473"/>
    </row>
    <row r="3203" spans="2:11" ht="15">
      <c r="B3203" s="690"/>
      <c r="C3203" s="1473"/>
      <c r="D3203" s="1473"/>
      <c r="E3203" s="1473"/>
      <c r="F3203" s="1473"/>
      <c r="G3203" s="1473"/>
      <c r="H3203" s="694" t="s">
        <v>3925</v>
      </c>
      <c r="I3203" s="695" t="s">
        <v>3931</v>
      </c>
      <c r="J3203" s="697"/>
      <c r="K3203" s="1473"/>
    </row>
    <row r="3204" spans="2:11" ht="15">
      <c r="B3204" s="690"/>
      <c r="C3204" s="1473"/>
      <c r="D3204" s="1473"/>
      <c r="E3204" s="1473"/>
      <c r="F3204" s="1473"/>
      <c r="G3204" s="1473"/>
      <c r="H3204" s="694" t="s">
        <v>3925</v>
      </c>
      <c r="I3204" s="695" t="s">
        <v>3932</v>
      </c>
      <c r="J3204" s="697"/>
      <c r="K3204" s="1473"/>
    </row>
    <row r="3205" spans="2:11" ht="15">
      <c r="B3205" s="690"/>
      <c r="C3205" s="1473"/>
      <c r="D3205" s="1473"/>
      <c r="E3205" s="1473"/>
      <c r="F3205" s="1473"/>
      <c r="G3205" s="1473"/>
      <c r="H3205" s="694" t="s">
        <v>3925</v>
      </c>
      <c r="I3205" s="695" t="s">
        <v>3933</v>
      </c>
      <c r="J3205" s="697"/>
      <c r="K3205" s="1473"/>
    </row>
    <row r="3206" spans="2:11" ht="15">
      <c r="B3206" s="690"/>
      <c r="C3206" s="1473"/>
      <c r="D3206" s="1473"/>
      <c r="E3206" s="1473"/>
      <c r="F3206" s="1473"/>
      <c r="G3206" s="1473"/>
      <c r="H3206" s="694" t="s">
        <v>3934</v>
      </c>
      <c r="I3206" s="695" t="s">
        <v>3935</v>
      </c>
      <c r="J3206" s="697"/>
      <c r="K3206" s="1473"/>
    </row>
    <row r="3207" spans="2:11" ht="15">
      <c r="B3207" s="690"/>
      <c r="C3207" s="1473"/>
      <c r="D3207" s="1473"/>
      <c r="E3207" s="1473"/>
      <c r="F3207" s="1473"/>
      <c r="G3207" s="1473"/>
      <c r="H3207" s="694" t="s">
        <v>3934</v>
      </c>
      <c r="I3207" s="695" t="s">
        <v>3936</v>
      </c>
      <c r="J3207" s="697"/>
      <c r="K3207" s="1473"/>
    </row>
    <row r="3208" spans="2:11" ht="15">
      <c r="B3208" s="690"/>
      <c r="C3208" s="1473"/>
      <c r="D3208" s="1473"/>
      <c r="E3208" s="1473"/>
      <c r="F3208" s="1473"/>
      <c r="G3208" s="1473"/>
      <c r="H3208" s="694" t="s">
        <v>3934</v>
      </c>
      <c r="I3208" s="695" t="s">
        <v>3937</v>
      </c>
      <c r="J3208" s="697"/>
      <c r="K3208" s="1473"/>
    </row>
    <row r="3209" spans="2:11" ht="15">
      <c r="B3209" s="690"/>
      <c r="C3209" s="1473"/>
      <c r="D3209" s="1473"/>
      <c r="E3209" s="1473"/>
      <c r="F3209" s="1473"/>
      <c r="G3209" s="1473"/>
      <c r="H3209" s="694" t="s">
        <v>3934</v>
      </c>
      <c r="I3209" s="695" t="s">
        <v>3938</v>
      </c>
      <c r="J3209" s="697"/>
      <c r="K3209" s="1473"/>
    </row>
    <row r="3210" spans="2:11" ht="15">
      <c r="B3210" s="690"/>
      <c r="C3210" s="1473"/>
      <c r="D3210" s="1473"/>
      <c r="E3210" s="1473"/>
      <c r="F3210" s="1473"/>
      <c r="G3210" s="1473"/>
      <c r="H3210" s="694" t="s">
        <v>3934</v>
      </c>
      <c r="I3210" s="695" t="s">
        <v>3939</v>
      </c>
      <c r="J3210" s="697"/>
      <c r="K3210" s="1473"/>
    </row>
    <row r="3211" spans="2:11" ht="15">
      <c r="B3211" s="690"/>
      <c r="C3211" s="1473"/>
      <c r="D3211" s="1473"/>
      <c r="E3211" s="1473"/>
      <c r="F3211" s="1473"/>
      <c r="G3211" s="1473"/>
      <c r="H3211" s="694" t="s">
        <v>3934</v>
      </c>
      <c r="I3211" s="695" t="s">
        <v>3940</v>
      </c>
      <c r="J3211" s="697"/>
      <c r="K3211" s="1473"/>
    </row>
    <row r="3212" spans="2:11" ht="15">
      <c r="B3212" s="690"/>
      <c r="C3212" s="1473"/>
      <c r="D3212" s="1473"/>
      <c r="E3212" s="1473"/>
      <c r="F3212" s="1473"/>
      <c r="G3212" s="1473"/>
      <c r="H3212" s="694" t="s">
        <v>3934</v>
      </c>
      <c r="I3212" s="695" t="s">
        <v>3941</v>
      </c>
      <c r="J3212" s="697"/>
      <c r="K3212" s="1473"/>
    </row>
    <row r="3213" spans="2:11" ht="15">
      <c r="B3213" s="690"/>
      <c r="C3213" s="1473"/>
      <c r="D3213" s="1473"/>
      <c r="E3213" s="1473"/>
      <c r="F3213" s="1473"/>
      <c r="G3213" s="1473"/>
      <c r="H3213" s="694" t="s">
        <v>3934</v>
      </c>
      <c r="I3213" s="695" t="s">
        <v>3942</v>
      </c>
      <c r="J3213" s="697"/>
      <c r="K3213" s="1473"/>
    </row>
    <row r="3214" spans="2:11" ht="15">
      <c r="B3214" s="690"/>
      <c r="C3214" s="1473"/>
      <c r="D3214" s="1473"/>
      <c r="E3214" s="1473"/>
      <c r="F3214" s="1473"/>
      <c r="G3214" s="1473"/>
      <c r="H3214" s="694" t="s">
        <v>3943</v>
      </c>
      <c r="I3214" s="695" t="s">
        <v>3944</v>
      </c>
      <c r="J3214" s="697"/>
      <c r="K3214" s="1473"/>
    </row>
    <row r="3215" spans="2:11" ht="15">
      <c r="B3215" s="690"/>
      <c r="C3215" s="1473"/>
      <c r="D3215" s="1473"/>
      <c r="E3215" s="1473"/>
      <c r="F3215" s="1473"/>
      <c r="G3215" s="1473"/>
      <c r="H3215" s="694" t="s">
        <v>3943</v>
      </c>
      <c r="I3215" s="695" t="s">
        <v>3945</v>
      </c>
      <c r="J3215" s="697"/>
      <c r="K3215" s="1473"/>
    </row>
    <row r="3216" spans="2:11" ht="15">
      <c r="B3216" s="690"/>
      <c r="C3216" s="1473"/>
      <c r="D3216" s="1473"/>
      <c r="E3216" s="1473"/>
      <c r="F3216" s="1473"/>
      <c r="G3216" s="1473"/>
      <c r="H3216" s="694" t="s">
        <v>3946</v>
      </c>
      <c r="I3216" s="695" t="s">
        <v>3947</v>
      </c>
      <c r="J3216" s="697"/>
      <c r="K3216" s="1473"/>
    </row>
    <row r="3217" spans="2:11" ht="15">
      <c r="B3217" s="690"/>
      <c r="C3217" s="1473"/>
      <c r="D3217" s="1473"/>
      <c r="E3217" s="1473"/>
      <c r="F3217" s="1473"/>
      <c r="G3217" s="1473"/>
      <c r="H3217" s="694" t="s">
        <v>3948</v>
      </c>
      <c r="I3217" s="695" t="s">
        <v>3949</v>
      </c>
      <c r="J3217" s="697"/>
      <c r="K3217" s="1473"/>
    </row>
    <row r="3218" spans="2:11" ht="15">
      <c r="B3218" s="690"/>
      <c r="C3218" s="1473"/>
      <c r="D3218" s="1473"/>
      <c r="E3218" s="1473"/>
      <c r="F3218" s="1473"/>
      <c r="G3218" s="1473"/>
      <c r="H3218" s="694" t="s">
        <v>3950</v>
      </c>
      <c r="I3218" s="695" t="s">
        <v>3951</v>
      </c>
      <c r="J3218" s="697"/>
      <c r="K3218" s="1473"/>
    </row>
    <row r="3219" spans="2:11" ht="15">
      <c r="B3219" s="690"/>
      <c r="C3219" s="1473"/>
      <c r="D3219" s="1473"/>
      <c r="E3219" s="1473"/>
      <c r="F3219" s="1473"/>
      <c r="G3219" s="1473"/>
      <c r="H3219" s="701" t="s">
        <v>4717</v>
      </c>
      <c r="I3219" s="702" t="s">
        <v>4718</v>
      </c>
      <c r="J3219" s="697">
        <v>2023</v>
      </c>
      <c r="K3219" s="1473"/>
    </row>
    <row r="3220" spans="2:11" ht="15">
      <c r="B3220" s="690"/>
      <c r="C3220" s="1473"/>
      <c r="D3220" s="1473"/>
      <c r="E3220" s="1473"/>
      <c r="F3220" s="1473"/>
      <c r="G3220" s="1473"/>
      <c r="H3220" s="701" t="s">
        <v>3514</v>
      </c>
      <c r="I3220" s="702" t="s">
        <v>4719</v>
      </c>
      <c r="J3220" s="697">
        <v>2023</v>
      </c>
      <c r="K3220" s="1473"/>
    </row>
    <row r="3221" spans="2:11" ht="15">
      <c r="B3221" s="690"/>
      <c r="C3221" s="1473"/>
      <c r="D3221" s="1473"/>
      <c r="E3221" s="1473"/>
      <c r="F3221" s="1473"/>
      <c r="G3221" s="1473"/>
      <c r="H3221" s="701" t="s">
        <v>3514</v>
      </c>
      <c r="I3221" s="702" t="s">
        <v>4720</v>
      </c>
      <c r="J3221" s="697">
        <v>2023</v>
      </c>
      <c r="K3221" s="1473"/>
    </row>
    <row r="3222" spans="2:11" ht="15">
      <c r="B3222" s="690"/>
      <c r="C3222" s="1473"/>
      <c r="D3222" s="1473"/>
      <c r="E3222" s="1473"/>
      <c r="F3222" s="1473"/>
      <c r="G3222" s="1473"/>
      <c r="H3222" s="701" t="s">
        <v>3680</v>
      </c>
      <c r="I3222" s="702" t="s">
        <v>4721</v>
      </c>
      <c r="J3222" s="697">
        <v>2023</v>
      </c>
      <c r="K3222" s="1473"/>
    </row>
    <row r="3223" spans="2:11" ht="15">
      <c r="B3223" s="690"/>
      <c r="C3223" s="1473"/>
      <c r="D3223" s="1473"/>
      <c r="E3223" s="1473"/>
      <c r="F3223" s="1473"/>
      <c r="G3223" s="1473"/>
      <c r="H3223" s="701" t="s">
        <v>4722</v>
      </c>
      <c r="I3223" s="702" t="s">
        <v>4723</v>
      </c>
      <c r="J3223" s="697">
        <v>2023</v>
      </c>
      <c r="K3223" s="1473"/>
    </row>
    <row r="3224" spans="2:11" ht="15">
      <c r="B3224" s="690"/>
      <c r="C3224" s="1473"/>
      <c r="D3224" s="1473"/>
      <c r="E3224" s="1473"/>
      <c r="F3224" s="1473"/>
      <c r="G3224" s="1473"/>
      <c r="H3224" s="701" t="s">
        <v>4724</v>
      </c>
      <c r="I3224" s="702" t="s">
        <v>4725</v>
      </c>
      <c r="J3224" s="697">
        <v>2023</v>
      </c>
      <c r="K3224" s="1473"/>
    </row>
    <row r="3225" spans="2:11" ht="15">
      <c r="B3225" s="690"/>
      <c r="C3225" s="1473"/>
      <c r="D3225" s="1473"/>
      <c r="E3225" s="1473"/>
      <c r="F3225" s="1473"/>
      <c r="G3225" s="1473"/>
      <c r="H3225" s="701" t="s">
        <v>4726</v>
      </c>
      <c r="I3225" s="702" t="s">
        <v>4727</v>
      </c>
      <c r="J3225" s="697">
        <v>2023</v>
      </c>
      <c r="K3225" s="1473"/>
    </row>
    <row r="3226" spans="2:11" ht="15">
      <c r="B3226" s="690"/>
      <c r="C3226" s="1473"/>
      <c r="D3226" s="1473"/>
      <c r="E3226" s="1473"/>
      <c r="F3226" s="1473"/>
      <c r="G3226" s="1473"/>
      <c r="H3226" s="701" t="s">
        <v>4726</v>
      </c>
      <c r="I3226" s="702" t="s">
        <v>4728</v>
      </c>
      <c r="J3226" s="697">
        <v>2023</v>
      </c>
      <c r="K3226" s="1473"/>
    </row>
    <row r="3227" spans="2:11" ht="15">
      <c r="B3227" s="690"/>
      <c r="C3227" s="1473"/>
      <c r="D3227" s="1473"/>
      <c r="E3227" s="1473"/>
      <c r="F3227" s="1473"/>
      <c r="G3227" s="1473"/>
      <c r="H3227" s="701" t="s">
        <v>4729</v>
      </c>
      <c r="I3227" s="702" t="s">
        <v>4730</v>
      </c>
      <c r="J3227" s="697">
        <v>2023</v>
      </c>
      <c r="K3227" s="1473"/>
    </row>
    <row r="3228" spans="2:11" ht="15">
      <c r="B3228" s="690"/>
      <c r="C3228" s="1473"/>
      <c r="D3228" s="1473"/>
      <c r="E3228" s="1473"/>
      <c r="F3228" s="1473"/>
      <c r="G3228" s="1473"/>
      <c r="H3228" s="701" t="s">
        <v>4731</v>
      </c>
      <c r="I3228" s="702" t="s">
        <v>4732</v>
      </c>
      <c r="J3228" s="697">
        <v>2023</v>
      </c>
      <c r="K3228" s="1473"/>
    </row>
    <row r="3229" spans="2:11" ht="15">
      <c r="B3229" s="690"/>
      <c r="C3229" s="1473"/>
      <c r="D3229" s="1473"/>
      <c r="E3229" s="1473"/>
      <c r="F3229" s="1473"/>
      <c r="G3229" s="1473"/>
      <c r="H3229" s="701" t="s">
        <v>4733</v>
      </c>
      <c r="I3229" s="702" t="s">
        <v>4734</v>
      </c>
      <c r="J3229" s="697">
        <v>2023</v>
      </c>
      <c r="K3229" s="1473"/>
    </row>
    <row r="3230" spans="2:11" ht="15">
      <c r="B3230" s="690"/>
      <c r="C3230" s="1473"/>
      <c r="D3230" s="1473"/>
      <c r="E3230" s="1473"/>
      <c r="F3230" s="1473"/>
      <c r="G3230" s="1473"/>
      <c r="H3230" s="701" t="s">
        <v>4735</v>
      </c>
      <c r="I3230" s="702" t="s">
        <v>4736</v>
      </c>
      <c r="J3230" s="697">
        <v>2023</v>
      </c>
      <c r="K3230" s="1473"/>
    </row>
    <row r="3231" spans="2:11" ht="15">
      <c r="B3231" s="690"/>
      <c r="C3231" s="1473"/>
      <c r="D3231" s="1473"/>
      <c r="E3231" s="1473"/>
      <c r="F3231" s="1473"/>
      <c r="G3231" s="1473"/>
      <c r="H3231" s="703" t="s">
        <v>4737</v>
      </c>
      <c r="I3231" s="704" t="s">
        <v>4738</v>
      </c>
      <c r="J3231" s="705">
        <v>2024</v>
      </c>
      <c r="K3231" s="1473"/>
    </row>
    <row r="3232" spans="2:11" ht="15">
      <c r="B3232" s="690"/>
      <c r="C3232" s="1473"/>
      <c r="D3232" s="1473"/>
      <c r="E3232" s="1473"/>
      <c r="F3232" s="1473"/>
      <c r="G3232" s="1473"/>
      <c r="H3232" s="703" t="s">
        <v>4739</v>
      </c>
      <c r="I3232" s="704" t="s">
        <v>4740</v>
      </c>
      <c r="J3232" s="705">
        <v>2024</v>
      </c>
      <c r="K3232" s="1473"/>
    </row>
    <row r="3233" spans="2:11" ht="28.2" thickBot="1">
      <c r="B3233" s="690"/>
      <c r="C3233" s="1474"/>
      <c r="D3233" s="1474"/>
      <c r="E3233" s="1474"/>
      <c r="F3233" s="1474"/>
      <c r="G3233" s="1474"/>
      <c r="H3233" s="706" t="s">
        <v>4741</v>
      </c>
      <c r="I3233" s="707" t="s">
        <v>4742</v>
      </c>
      <c r="J3233" s="708">
        <v>2024</v>
      </c>
      <c r="K3233" s="1474"/>
    </row>
    <row r="3234" spans="2:11" ht="30" customHeight="1">
      <c r="B3234" s="690">
        <v>26</v>
      </c>
      <c r="C3234" s="1529" t="s">
        <v>4206</v>
      </c>
      <c r="D3234" s="1490" t="s">
        <v>3953</v>
      </c>
      <c r="E3234" s="1490">
        <v>15</v>
      </c>
      <c r="F3234" s="1490">
        <v>3.95</v>
      </c>
      <c r="G3234" s="1475">
        <v>2.5</v>
      </c>
      <c r="H3234" s="709" t="s">
        <v>4207</v>
      </c>
      <c r="I3234" s="710" t="s">
        <v>4208</v>
      </c>
      <c r="J3234" s="711">
        <v>2017</v>
      </c>
      <c r="K3234" s="1479" t="s">
        <v>4209</v>
      </c>
    </row>
    <row r="3235" spans="2:11" ht="15">
      <c r="B3235" s="690"/>
      <c r="C3235" s="1530"/>
      <c r="D3235" s="1522"/>
      <c r="E3235" s="1522"/>
      <c r="F3235" s="1522"/>
      <c r="G3235" s="1476"/>
      <c r="H3235" s="712" t="s">
        <v>4207</v>
      </c>
      <c r="I3235" s="702" t="s">
        <v>4210</v>
      </c>
      <c r="J3235" s="713">
        <v>2017</v>
      </c>
      <c r="K3235" s="1480"/>
    </row>
    <row r="3236" spans="2:11" ht="15">
      <c r="B3236" s="690"/>
      <c r="C3236" s="1530"/>
      <c r="D3236" s="1522"/>
      <c r="E3236" s="1522"/>
      <c r="F3236" s="1522"/>
      <c r="G3236" s="1476"/>
      <c r="H3236" s="712" t="s">
        <v>4207</v>
      </c>
      <c r="I3236" s="702" t="s">
        <v>4211</v>
      </c>
      <c r="J3236" s="713">
        <v>2017</v>
      </c>
      <c r="K3236" s="1480"/>
    </row>
    <row r="3237" spans="2:11" ht="15">
      <c r="B3237" s="690"/>
      <c r="C3237" s="1530"/>
      <c r="D3237" s="1522"/>
      <c r="E3237" s="1522"/>
      <c r="F3237" s="1522"/>
      <c r="G3237" s="1476"/>
      <c r="H3237" s="712" t="s">
        <v>4207</v>
      </c>
      <c r="I3237" s="702" t="s">
        <v>4212</v>
      </c>
      <c r="J3237" s="713">
        <v>2017</v>
      </c>
      <c r="K3237" s="1480"/>
    </row>
    <row r="3238" spans="2:11" ht="15">
      <c r="B3238" s="690"/>
      <c r="C3238" s="1530"/>
      <c r="D3238" s="1522"/>
      <c r="E3238" s="1522"/>
      <c r="F3238" s="1522"/>
      <c r="G3238" s="1476"/>
      <c r="H3238" s="712" t="s">
        <v>4213</v>
      </c>
      <c r="I3238" s="702" t="s">
        <v>4214</v>
      </c>
      <c r="J3238" s="713">
        <v>2017</v>
      </c>
      <c r="K3238" s="1480"/>
    </row>
    <row r="3239" spans="2:11" ht="15">
      <c r="B3239" s="690"/>
      <c r="C3239" s="1530"/>
      <c r="D3239" s="1522"/>
      <c r="E3239" s="1522"/>
      <c r="F3239" s="1522"/>
      <c r="G3239" s="1476"/>
      <c r="H3239" s="712" t="s">
        <v>4213</v>
      </c>
      <c r="I3239" s="702" t="s">
        <v>4215</v>
      </c>
      <c r="J3239" s="713">
        <v>2017</v>
      </c>
      <c r="K3239" s="1480"/>
    </row>
    <row r="3240" spans="2:11" ht="15">
      <c r="B3240" s="690"/>
      <c r="C3240" s="1530"/>
      <c r="D3240" s="1522"/>
      <c r="E3240" s="1522"/>
      <c r="F3240" s="1522"/>
      <c r="G3240" s="1476"/>
      <c r="H3240" s="712" t="s">
        <v>4213</v>
      </c>
      <c r="I3240" s="702" t="s">
        <v>4216</v>
      </c>
      <c r="J3240" s="713">
        <v>2017</v>
      </c>
      <c r="K3240" s="1480"/>
    </row>
    <row r="3241" spans="2:11" ht="15">
      <c r="B3241" s="690"/>
      <c r="C3241" s="1530"/>
      <c r="D3241" s="1522"/>
      <c r="E3241" s="1522"/>
      <c r="F3241" s="1522"/>
      <c r="G3241" s="1476"/>
      <c r="H3241" s="712" t="s">
        <v>4213</v>
      </c>
      <c r="I3241" s="702" t="s">
        <v>4217</v>
      </c>
      <c r="J3241" s="713">
        <v>2017</v>
      </c>
      <c r="K3241" s="1480"/>
    </row>
    <row r="3242" spans="2:11" ht="15">
      <c r="B3242" s="690"/>
      <c r="C3242" s="1530"/>
      <c r="D3242" s="1522"/>
      <c r="E3242" s="1522"/>
      <c r="F3242" s="1522"/>
      <c r="G3242" s="1476"/>
      <c r="H3242" s="712" t="s">
        <v>4218</v>
      </c>
      <c r="I3242" s="702" t="s">
        <v>4219</v>
      </c>
      <c r="J3242" s="713">
        <v>2017</v>
      </c>
      <c r="K3242" s="1480"/>
    </row>
    <row r="3243" spans="2:11" ht="15">
      <c r="B3243" s="690"/>
      <c r="C3243" s="1530"/>
      <c r="D3243" s="1522"/>
      <c r="E3243" s="1522"/>
      <c r="F3243" s="1522"/>
      <c r="G3243" s="1476"/>
      <c r="H3243" s="712" t="s">
        <v>4220</v>
      </c>
      <c r="I3243" s="702" t="s">
        <v>4221</v>
      </c>
      <c r="J3243" s="713">
        <v>2017</v>
      </c>
      <c r="K3243" s="1480"/>
    </row>
    <row r="3244" spans="2:11" ht="15">
      <c r="B3244" s="690"/>
      <c r="C3244" s="1530"/>
      <c r="D3244" s="1522"/>
      <c r="E3244" s="1522"/>
      <c r="F3244" s="1522"/>
      <c r="G3244" s="1476"/>
      <c r="H3244" s="712" t="s">
        <v>4222</v>
      </c>
      <c r="I3244" s="702" t="s">
        <v>4223</v>
      </c>
      <c r="J3244" s="713">
        <v>2017</v>
      </c>
      <c r="K3244" s="1480"/>
    </row>
    <row r="3245" spans="2:11" ht="15">
      <c r="B3245" s="690"/>
      <c r="C3245" s="1530"/>
      <c r="D3245" s="1522"/>
      <c r="E3245" s="1522"/>
      <c r="F3245" s="1522"/>
      <c r="G3245" s="1476"/>
      <c r="H3245" s="712" t="s">
        <v>4224</v>
      </c>
      <c r="I3245" s="702" t="s">
        <v>4225</v>
      </c>
      <c r="J3245" s="713">
        <v>2020</v>
      </c>
      <c r="K3245" s="1480"/>
    </row>
    <row r="3246" spans="2:11" ht="15">
      <c r="B3246" s="690"/>
      <c r="C3246" s="1530"/>
      <c r="D3246" s="1522"/>
      <c r="E3246" s="1522"/>
      <c r="F3246" s="1522"/>
      <c r="G3246" s="1476"/>
      <c r="H3246" s="712" t="s">
        <v>3680</v>
      </c>
      <c r="I3246" s="702" t="s">
        <v>4226</v>
      </c>
      <c r="J3246" s="713">
        <v>2020</v>
      </c>
      <c r="K3246" s="1480"/>
    </row>
    <row r="3247" spans="2:11" ht="15">
      <c r="B3247" s="690"/>
      <c r="C3247" s="1530"/>
      <c r="D3247" s="1522"/>
      <c r="E3247" s="1522"/>
      <c r="F3247" s="1522"/>
      <c r="G3247" s="1476"/>
      <c r="H3247" s="712" t="s">
        <v>4227</v>
      </c>
      <c r="I3247" s="702" t="s">
        <v>4228</v>
      </c>
      <c r="J3247" s="713">
        <v>2020</v>
      </c>
      <c r="K3247" s="1480"/>
    </row>
    <row r="3248" spans="2:11" ht="15">
      <c r="B3248" s="690"/>
      <c r="C3248" s="1530"/>
      <c r="D3248" s="1522"/>
      <c r="E3248" s="1522"/>
      <c r="F3248" s="1522"/>
      <c r="G3248" s="1476"/>
      <c r="H3248" s="712" t="s">
        <v>4229</v>
      </c>
      <c r="I3248" s="702" t="s">
        <v>4230</v>
      </c>
      <c r="J3248" s="713">
        <v>2020</v>
      </c>
      <c r="K3248" s="1480"/>
    </row>
    <row r="3249" spans="2:11" ht="15">
      <c r="B3249" s="690"/>
      <c r="C3249" s="1530"/>
      <c r="D3249" s="1522"/>
      <c r="E3249" s="1522"/>
      <c r="F3249" s="1522"/>
      <c r="G3249" s="1476"/>
      <c r="H3249" s="712" t="s">
        <v>4231</v>
      </c>
      <c r="I3249" s="702" t="s">
        <v>4232</v>
      </c>
      <c r="J3249" s="713">
        <v>2020</v>
      </c>
      <c r="K3249" s="1480"/>
    </row>
    <row r="3250" spans="2:11" ht="15">
      <c r="B3250" s="690"/>
      <c r="C3250" s="1530"/>
      <c r="D3250" s="1522"/>
      <c r="E3250" s="1522"/>
      <c r="F3250" s="1522"/>
      <c r="G3250" s="1476"/>
      <c r="H3250" s="714" t="s">
        <v>4233</v>
      </c>
      <c r="I3250" s="715" t="s">
        <v>4234</v>
      </c>
      <c r="J3250" s="716">
        <v>2021</v>
      </c>
      <c r="K3250" s="1480"/>
    </row>
    <row r="3251" spans="2:11" ht="15">
      <c r="B3251" s="690"/>
      <c r="C3251" s="1530"/>
      <c r="D3251" s="1522"/>
      <c r="E3251" s="1522"/>
      <c r="F3251" s="1522"/>
      <c r="G3251" s="1476"/>
      <c r="H3251" s="714" t="s">
        <v>4235</v>
      </c>
      <c r="I3251" s="715" t="s">
        <v>4236</v>
      </c>
      <c r="J3251" s="716">
        <v>2021</v>
      </c>
      <c r="K3251" s="1480"/>
    </row>
    <row r="3252" spans="2:11" ht="15">
      <c r="B3252" s="690"/>
      <c r="C3252" s="1530"/>
      <c r="D3252" s="1522"/>
      <c r="E3252" s="1522"/>
      <c r="F3252" s="1522"/>
      <c r="G3252" s="1476"/>
      <c r="H3252" s="714" t="s">
        <v>4237</v>
      </c>
      <c r="I3252" s="715" t="s">
        <v>4238</v>
      </c>
      <c r="J3252" s="716">
        <v>2021</v>
      </c>
      <c r="K3252" s="1480"/>
    </row>
    <row r="3253" spans="2:11" ht="15">
      <c r="B3253" s="690"/>
      <c r="C3253" s="1530"/>
      <c r="D3253" s="1522"/>
      <c r="E3253" s="1522"/>
      <c r="F3253" s="1522"/>
      <c r="G3253" s="1476"/>
      <c r="H3253" s="714" t="s">
        <v>4239</v>
      </c>
      <c r="I3253" s="715" t="s">
        <v>4240</v>
      </c>
      <c r="J3253" s="716">
        <v>2021</v>
      </c>
      <c r="K3253" s="1480"/>
    </row>
    <row r="3254" spans="2:11" ht="15">
      <c r="B3254" s="690"/>
      <c r="C3254" s="1530"/>
      <c r="D3254" s="1522"/>
      <c r="E3254" s="1522"/>
      <c r="F3254" s="1522"/>
      <c r="G3254" s="1476"/>
      <c r="H3254" s="714" t="s">
        <v>4235</v>
      </c>
      <c r="I3254" s="715" t="s">
        <v>4236</v>
      </c>
      <c r="J3254" s="716">
        <v>2021</v>
      </c>
      <c r="K3254" s="1480"/>
    </row>
    <row r="3255" spans="2:11" ht="15">
      <c r="B3255" s="690"/>
      <c r="C3255" s="1530"/>
      <c r="D3255" s="1522"/>
      <c r="E3255" s="1522"/>
      <c r="F3255" s="1522"/>
      <c r="G3255" s="1476"/>
      <c r="H3255" s="701" t="s">
        <v>4496</v>
      </c>
      <c r="I3255" s="702" t="s">
        <v>4497</v>
      </c>
      <c r="J3255" s="716">
        <v>2022</v>
      </c>
      <c r="K3255" s="1480"/>
    </row>
    <row r="3256" spans="2:11" ht="15">
      <c r="B3256" s="690"/>
      <c r="C3256" s="1530"/>
      <c r="D3256" s="1522"/>
      <c r="E3256" s="1522"/>
      <c r="F3256" s="1522"/>
      <c r="G3256" s="1476"/>
      <c r="H3256" s="701" t="s">
        <v>4498</v>
      </c>
      <c r="I3256" s="702" t="s">
        <v>4499</v>
      </c>
      <c r="J3256" s="716">
        <v>2022</v>
      </c>
      <c r="K3256" s="1480"/>
    </row>
    <row r="3257" spans="2:11" ht="15">
      <c r="B3257" s="690"/>
      <c r="C3257" s="1530"/>
      <c r="D3257" s="1522"/>
      <c r="E3257" s="1522"/>
      <c r="F3257" s="1522"/>
      <c r="G3257" s="1476"/>
      <c r="H3257" s="701" t="s">
        <v>4500</v>
      </c>
      <c r="I3257" s="702" t="s">
        <v>4501</v>
      </c>
      <c r="J3257" s="717">
        <v>2022</v>
      </c>
      <c r="K3257" s="1480"/>
    </row>
    <row r="3258" spans="2:11" ht="15">
      <c r="B3258" s="690"/>
      <c r="C3258" s="1530"/>
      <c r="D3258" s="1522"/>
      <c r="E3258" s="1522"/>
      <c r="F3258" s="1522"/>
      <c r="G3258" s="1476"/>
      <c r="H3258" s="701" t="s">
        <v>4502</v>
      </c>
      <c r="I3258" s="702" t="s">
        <v>4503</v>
      </c>
      <c r="J3258" s="717">
        <v>2022</v>
      </c>
      <c r="K3258" s="1480"/>
    </row>
    <row r="3259" spans="2:11" ht="15">
      <c r="B3259" s="690"/>
      <c r="C3259" s="1530"/>
      <c r="D3259" s="1522"/>
      <c r="E3259" s="1522"/>
      <c r="F3259" s="1522"/>
      <c r="G3259" s="1476"/>
      <c r="H3259" s="718" t="s">
        <v>4743</v>
      </c>
      <c r="I3259" s="719" t="s">
        <v>4744</v>
      </c>
      <c r="J3259" s="720">
        <v>2023</v>
      </c>
      <c r="K3259" s="1480"/>
    </row>
    <row r="3260" spans="2:11" ht="15">
      <c r="B3260" s="690"/>
      <c r="C3260" s="1531"/>
      <c r="D3260" s="1533"/>
      <c r="E3260" s="1533"/>
      <c r="F3260" s="1533"/>
      <c r="G3260" s="1477"/>
      <c r="H3260" s="701" t="s">
        <v>4745</v>
      </c>
      <c r="I3260" s="702" t="s">
        <v>4746</v>
      </c>
      <c r="J3260" s="717">
        <v>2023</v>
      </c>
      <c r="K3260" s="1480"/>
    </row>
    <row r="3261" spans="2:11" ht="15.6" thickBot="1">
      <c r="B3261" s="690"/>
      <c r="C3261" s="1532"/>
      <c r="D3261" s="1523"/>
      <c r="E3261" s="1523"/>
      <c r="F3261" s="1523"/>
      <c r="G3261" s="1478"/>
      <c r="H3261" s="706" t="s">
        <v>4747</v>
      </c>
      <c r="I3261" s="721" t="s">
        <v>4748</v>
      </c>
      <c r="J3261" s="708">
        <v>2024</v>
      </c>
      <c r="K3261" s="1481"/>
    </row>
    <row r="3262" spans="2:11" ht="15" customHeight="1">
      <c r="B3262" s="690">
        <v>27</v>
      </c>
      <c r="C3262" s="1472" t="s">
        <v>4241</v>
      </c>
      <c r="D3262" s="1469" t="s">
        <v>3954</v>
      </c>
      <c r="E3262" s="1469">
        <v>15</v>
      </c>
      <c r="F3262" s="1469">
        <v>6.35</v>
      </c>
      <c r="G3262" s="1482">
        <v>4</v>
      </c>
      <c r="H3262" s="722" t="s">
        <v>4334</v>
      </c>
      <c r="I3262" s="723" t="s">
        <v>4749</v>
      </c>
      <c r="J3262" s="724">
        <v>2021</v>
      </c>
      <c r="K3262" s="1479" t="s">
        <v>4242</v>
      </c>
    </row>
    <row r="3263" spans="2:11" ht="15">
      <c r="B3263" s="690"/>
      <c r="C3263" s="1496"/>
      <c r="D3263" s="1504"/>
      <c r="E3263" s="1504"/>
      <c r="F3263" s="1504"/>
      <c r="G3263" s="1483"/>
      <c r="H3263" s="725" t="s">
        <v>4335</v>
      </c>
      <c r="I3263" s="726" t="s">
        <v>4750</v>
      </c>
      <c r="J3263" s="713">
        <v>2021</v>
      </c>
      <c r="K3263" s="1480"/>
    </row>
    <row r="3264" spans="2:11" ht="15">
      <c r="B3264" s="690"/>
      <c r="C3264" s="1496"/>
      <c r="D3264" s="1504"/>
      <c r="E3264" s="1504"/>
      <c r="F3264" s="1504"/>
      <c r="G3264" s="1483"/>
      <c r="H3264" s="725" t="s">
        <v>4336</v>
      </c>
      <c r="I3264" s="726" t="s">
        <v>4751</v>
      </c>
      <c r="J3264" s="713">
        <v>2021</v>
      </c>
      <c r="K3264" s="1480"/>
    </row>
    <row r="3265" spans="2:11" ht="15">
      <c r="B3265" s="690"/>
      <c r="C3265" s="1496"/>
      <c r="D3265" s="1504"/>
      <c r="E3265" s="1504"/>
      <c r="F3265" s="1504"/>
      <c r="G3265" s="1483"/>
      <c r="H3265" s="725" t="s">
        <v>4337</v>
      </c>
      <c r="I3265" s="726" t="s">
        <v>4752</v>
      </c>
      <c r="J3265" s="713">
        <v>2021</v>
      </c>
      <c r="K3265" s="1480"/>
    </row>
    <row r="3266" spans="2:11" ht="15">
      <c r="B3266" s="690"/>
      <c r="C3266" s="1496"/>
      <c r="D3266" s="1504"/>
      <c r="E3266" s="1504"/>
      <c r="F3266" s="1504"/>
      <c r="G3266" s="1483"/>
      <c r="H3266" s="725" t="s">
        <v>4338</v>
      </c>
      <c r="I3266" s="726" t="s">
        <v>4753</v>
      </c>
      <c r="J3266" s="713">
        <v>2021</v>
      </c>
      <c r="K3266" s="1480"/>
    </row>
    <row r="3267" spans="2:11" ht="15">
      <c r="B3267" s="690"/>
      <c r="C3267" s="1496"/>
      <c r="D3267" s="1504"/>
      <c r="E3267" s="1504"/>
      <c r="F3267" s="1504"/>
      <c r="G3267" s="1483"/>
      <c r="H3267" s="725" t="s">
        <v>4339</v>
      </c>
      <c r="I3267" s="726">
        <v>501076</v>
      </c>
      <c r="J3267" s="713">
        <v>2021</v>
      </c>
      <c r="K3267" s="1480"/>
    </row>
    <row r="3268" spans="2:11" ht="15">
      <c r="B3268" s="690"/>
      <c r="C3268" s="1496"/>
      <c r="D3268" s="1504"/>
      <c r="E3268" s="1504"/>
      <c r="F3268" s="1504"/>
      <c r="G3268" s="1483"/>
      <c r="H3268" s="725" t="s">
        <v>4340</v>
      </c>
      <c r="I3268" s="726">
        <v>501078</v>
      </c>
      <c r="J3268" s="713">
        <v>2021</v>
      </c>
      <c r="K3268" s="1480"/>
    </row>
    <row r="3269" spans="2:11" ht="15">
      <c r="B3269" s="690"/>
      <c r="C3269" s="1496"/>
      <c r="D3269" s="1504"/>
      <c r="E3269" s="1504"/>
      <c r="F3269" s="1504"/>
      <c r="G3269" s="1483"/>
      <c r="H3269" s="725" t="s">
        <v>4341</v>
      </c>
      <c r="I3269" s="726">
        <v>501080</v>
      </c>
      <c r="J3269" s="713">
        <v>2021</v>
      </c>
      <c r="K3269" s="1480"/>
    </row>
    <row r="3270" spans="2:11" ht="15">
      <c r="B3270" s="690"/>
      <c r="C3270" s="1496"/>
      <c r="D3270" s="1504"/>
      <c r="E3270" s="1504"/>
      <c r="F3270" s="1504"/>
      <c r="G3270" s="1483"/>
      <c r="H3270" s="712" t="s">
        <v>4239</v>
      </c>
      <c r="I3270" s="725">
        <v>501085</v>
      </c>
      <c r="J3270" s="713">
        <v>2021</v>
      </c>
      <c r="K3270" s="1480"/>
    </row>
    <row r="3271" spans="2:11" ht="15">
      <c r="B3271" s="690"/>
      <c r="C3271" s="1496"/>
      <c r="D3271" s="1504"/>
      <c r="E3271" s="1504"/>
      <c r="F3271" s="1504"/>
      <c r="G3271" s="1483"/>
      <c r="H3271" s="725" t="s">
        <v>4411</v>
      </c>
      <c r="I3271" s="726" t="s">
        <v>4331</v>
      </c>
      <c r="J3271" s="713">
        <v>2021</v>
      </c>
      <c r="K3271" s="1480"/>
    </row>
    <row r="3272" spans="2:11" ht="15">
      <c r="B3272" s="690"/>
      <c r="C3272" s="1496"/>
      <c r="D3272" s="1504"/>
      <c r="E3272" s="1504"/>
      <c r="F3272" s="1504"/>
      <c r="G3272" s="1483"/>
      <c r="H3272" s="725" t="s">
        <v>4412</v>
      </c>
      <c r="I3272" s="726" t="s">
        <v>4332</v>
      </c>
      <c r="J3272" s="713">
        <v>2021</v>
      </c>
      <c r="K3272" s="1480"/>
    </row>
    <row r="3273" spans="2:11" ht="15">
      <c r="B3273" s="690"/>
      <c r="C3273" s="1496"/>
      <c r="D3273" s="1504"/>
      <c r="E3273" s="1504"/>
      <c r="F3273" s="1504"/>
      <c r="G3273" s="1483"/>
      <c r="H3273" s="725" t="s">
        <v>4413</v>
      </c>
      <c r="I3273" s="726" t="s">
        <v>4333</v>
      </c>
      <c r="J3273" s="713">
        <v>2021</v>
      </c>
      <c r="K3273" s="1480"/>
    </row>
    <row r="3274" spans="2:11" ht="15">
      <c r="B3274" s="690"/>
      <c r="C3274" s="1496"/>
      <c r="D3274" s="1504"/>
      <c r="E3274" s="1504"/>
      <c r="F3274" s="1504"/>
      <c r="G3274" s="1483"/>
      <c r="H3274" s="701" t="s">
        <v>4504</v>
      </c>
      <c r="I3274" s="725">
        <v>501150</v>
      </c>
      <c r="J3274" s="713">
        <v>2022</v>
      </c>
      <c r="K3274" s="1480"/>
    </row>
    <row r="3275" spans="2:11" ht="15">
      <c r="B3275" s="690"/>
      <c r="C3275" s="1496"/>
      <c r="D3275" s="1504"/>
      <c r="E3275" s="1504"/>
      <c r="F3275" s="1504"/>
      <c r="G3275" s="1483"/>
      <c r="H3275" s="701" t="s">
        <v>4505</v>
      </c>
      <c r="I3275" s="702" t="s">
        <v>4506</v>
      </c>
      <c r="J3275" s="717">
        <v>2022</v>
      </c>
      <c r="K3275" s="1480"/>
    </row>
    <row r="3276" spans="2:11" ht="15">
      <c r="B3276" s="690"/>
      <c r="C3276" s="1496"/>
      <c r="D3276" s="1504"/>
      <c r="E3276" s="1504"/>
      <c r="F3276" s="1504"/>
      <c r="G3276" s="1483"/>
      <c r="H3276" s="701" t="s">
        <v>4754</v>
      </c>
      <c r="I3276" s="702" t="s">
        <v>4755</v>
      </c>
      <c r="J3276" s="717">
        <v>2023</v>
      </c>
      <c r="K3276" s="1480"/>
    </row>
    <row r="3277" spans="2:11" ht="15">
      <c r="B3277" s="690"/>
      <c r="C3277" s="1496"/>
      <c r="D3277" s="1504"/>
      <c r="E3277" s="1504"/>
      <c r="F3277" s="1504"/>
      <c r="G3277" s="1483"/>
      <c r="H3277" s="701" t="s">
        <v>3680</v>
      </c>
      <c r="I3277" s="702" t="s">
        <v>4756</v>
      </c>
      <c r="J3277" s="717">
        <v>2023</v>
      </c>
      <c r="K3277" s="1480"/>
    </row>
    <row r="3278" spans="2:11" ht="15">
      <c r="B3278" s="690"/>
      <c r="C3278" s="1496"/>
      <c r="D3278" s="1528"/>
      <c r="E3278" s="1528"/>
      <c r="F3278" s="1528"/>
      <c r="G3278" s="1484"/>
      <c r="H3278" s="701" t="s">
        <v>3680</v>
      </c>
      <c r="I3278" s="702" t="s">
        <v>4757</v>
      </c>
      <c r="J3278" s="717">
        <v>2023</v>
      </c>
      <c r="K3278" s="1480"/>
    </row>
    <row r="3279" spans="2:11" ht="15">
      <c r="B3279" s="690"/>
      <c r="C3279" s="1496"/>
      <c r="D3279" s="1528"/>
      <c r="E3279" s="1528"/>
      <c r="F3279" s="1528"/>
      <c r="G3279" s="1484"/>
      <c r="H3279" s="703" t="s">
        <v>4758</v>
      </c>
      <c r="I3279" s="704" t="s">
        <v>4759</v>
      </c>
      <c r="J3279" s="705">
        <v>2024</v>
      </c>
      <c r="K3279" s="1480"/>
    </row>
    <row r="3280" spans="2:11" ht="15">
      <c r="B3280" s="690"/>
      <c r="C3280" s="1496"/>
      <c r="D3280" s="1528"/>
      <c r="E3280" s="1528"/>
      <c r="F3280" s="1528"/>
      <c r="G3280" s="1484"/>
      <c r="H3280" s="703" t="s">
        <v>4760</v>
      </c>
      <c r="I3280" s="704" t="s">
        <v>4761</v>
      </c>
      <c r="J3280" s="705">
        <v>2024</v>
      </c>
      <c r="K3280" s="1480"/>
    </row>
    <row r="3281" spans="2:11" ht="15.6" thickBot="1">
      <c r="B3281" s="690"/>
      <c r="C3281" s="1503"/>
      <c r="D3281" s="1505"/>
      <c r="E3281" s="1505"/>
      <c r="F3281" s="1505"/>
      <c r="G3281" s="1485"/>
      <c r="H3281" s="703" t="s">
        <v>4762</v>
      </c>
      <c r="I3281" s="727" t="s">
        <v>4763</v>
      </c>
      <c r="J3281" s="705">
        <v>2024</v>
      </c>
      <c r="K3281" s="1481"/>
    </row>
    <row r="3282" spans="2:11" ht="30">
      <c r="B3282" s="690">
        <v>28</v>
      </c>
      <c r="C3282" s="1490" t="s">
        <v>3952</v>
      </c>
      <c r="D3282" s="1469" t="s">
        <v>3955</v>
      </c>
      <c r="E3282" s="1469">
        <v>15</v>
      </c>
      <c r="F3282" s="1469">
        <v>7.03</v>
      </c>
      <c r="G3282" s="1482">
        <v>4</v>
      </c>
      <c r="H3282" s="728" t="s">
        <v>4342</v>
      </c>
      <c r="I3282" s="729" t="s">
        <v>4243</v>
      </c>
      <c r="J3282" s="730">
        <v>2017</v>
      </c>
      <c r="K3282" s="1486" t="s">
        <v>4244</v>
      </c>
    </row>
    <row r="3283" spans="2:11" ht="30">
      <c r="B3283" s="690"/>
      <c r="C3283" s="1522"/>
      <c r="D3283" s="1504"/>
      <c r="E3283" s="1504"/>
      <c r="F3283" s="1504"/>
      <c r="G3283" s="1483"/>
      <c r="H3283" s="725" t="s">
        <v>4343</v>
      </c>
      <c r="I3283" s="726" t="s">
        <v>4245</v>
      </c>
      <c r="J3283" s="713">
        <v>2017</v>
      </c>
      <c r="K3283" s="1487"/>
    </row>
    <row r="3284" spans="2:11" ht="15">
      <c r="B3284" s="690"/>
      <c r="C3284" s="1522"/>
      <c r="D3284" s="1504"/>
      <c r="E3284" s="1504"/>
      <c r="F3284" s="1504"/>
      <c r="G3284" s="1483"/>
      <c r="H3284" s="725" t="s">
        <v>4344</v>
      </c>
      <c r="I3284" s="726" t="s">
        <v>4246</v>
      </c>
      <c r="J3284" s="713">
        <v>2017</v>
      </c>
      <c r="K3284" s="1487"/>
    </row>
    <row r="3285" spans="2:11" ht="30">
      <c r="B3285" s="690"/>
      <c r="C3285" s="1522"/>
      <c r="D3285" s="1504"/>
      <c r="E3285" s="1504"/>
      <c r="F3285" s="1504"/>
      <c r="G3285" s="1483"/>
      <c r="H3285" s="725" t="s">
        <v>4345</v>
      </c>
      <c r="I3285" s="725" t="s">
        <v>4247</v>
      </c>
      <c r="J3285" s="713">
        <v>2017</v>
      </c>
      <c r="K3285" s="1487"/>
    </row>
    <row r="3286" spans="2:11" ht="15">
      <c r="B3286" s="690"/>
      <c r="C3286" s="1522"/>
      <c r="D3286" s="1504"/>
      <c r="E3286" s="1504"/>
      <c r="F3286" s="1504"/>
      <c r="G3286" s="1483"/>
      <c r="H3286" s="725" t="s">
        <v>4346</v>
      </c>
      <c r="I3286" s="726" t="s">
        <v>4248</v>
      </c>
      <c r="J3286" s="713">
        <v>2017</v>
      </c>
      <c r="K3286" s="1487"/>
    </row>
    <row r="3287" spans="2:11" ht="15">
      <c r="B3287" s="690"/>
      <c r="C3287" s="1522"/>
      <c r="D3287" s="1504"/>
      <c r="E3287" s="1504"/>
      <c r="F3287" s="1504"/>
      <c r="G3287" s="1483"/>
      <c r="H3287" s="725" t="s">
        <v>4347</v>
      </c>
      <c r="I3287" s="726" t="s">
        <v>4249</v>
      </c>
      <c r="J3287" s="713">
        <v>2017</v>
      </c>
      <c r="K3287" s="1487"/>
    </row>
    <row r="3288" spans="2:11" ht="15">
      <c r="B3288" s="690"/>
      <c r="C3288" s="1522"/>
      <c r="D3288" s="1504"/>
      <c r="E3288" s="1504"/>
      <c r="F3288" s="1504"/>
      <c r="G3288" s="1483"/>
      <c r="H3288" s="725" t="s">
        <v>4348</v>
      </c>
      <c r="I3288" s="726" t="s">
        <v>4250</v>
      </c>
      <c r="J3288" s="713">
        <v>2017</v>
      </c>
      <c r="K3288" s="1487"/>
    </row>
    <row r="3289" spans="2:11" ht="15">
      <c r="B3289" s="690"/>
      <c r="C3289" s="1522"/>
      <c r="D3289" s="1504"/>
      <c r="E3289" s="1504"/>
      <c r="F3289" s="1504"/>
      <c r="G3289" s="1483"/>
      <c r="H3289" s="725" t="s">
        <v>4349</v>
      </c>
      <c r="I3289" s="725" t="s">
        <v>4251</v>
      </c>
      <c r="J3289" s="713">
        <v>2017</v>
      </c>
      <c r="K3289" s="1487"/>
    </row>
    <row r="3290" spans="2:11" ht="15">
      <c r="B3290" s="690"/>
      <c r="C3290" s="1522"/>
      <c r="D3290" s="1504"/>
      <c r="E3290" s="1504"/>
      <c r="F3290" s="1504"/>
      <c r="G3290" s="1483"/>
      <c r="H3290" s="725" t="s">
        <v>4350</v>
      </c>
      <c r="I3290" s="726" t="s">
        <v>4252</v>
      </c>
      <c r="J3290" s="713">
        <v>2017</v>
      </c>
      <c r="K3290" s="1487"/>
    </row>
    <row r="3291" spans="2:11" ht="15">
      <c r="B3291" s="690"/>
      <c r="C3291" s="1522"/>
      <c r="D3291" s="1504"/>
      <c r="E3291" s="1504"/>
      <c r="F3291" s="1504"/>
      <c r="G3291" s="1483"/>
      <c r="H3291" s="725" t="s">
        <v>4351</v>
      </c>
      <c r="I3291" s="726" t="s">
        <v>4253</v>
      </c>
      <c r="J3291" s="713">
        <v>2017</v>
      </c>
      <c r="K3291" s="1487"/>
    </row>
    <row r="3292" spans="2:11" ht="15">
      <c r="B3292" s="690"/>
      <c r="C3292" s="1522"/>
      <c r="D3292" s="1504"/>
      <c r="E3292" s="1504"/>
      <c r="F3292" s="1504"/>
      <c r="G3292" s="1483"/>
      <c r="H3292" s="725" t="s">
        <v>4352</v>
      </c>
      <c r="I3292" s="726" t="s">
        <v>4254</v>
      </c>
      <c r="J3292" s="713">
        <v>2017</v>
      </c>
      <c r="K3292" s="1487"/>
    </row>
    <row r="3293" spans="2:11" ht="15">
      <c r="B3293" s="690"/>
      <c r="C3293" s="1522"/>
      <c r="D3293" s="1504"/>
      <c r="E3293" s="1504"/>
      <c r="F3293" s="1504"/>
      <c r="G3293" s="1483"/>
      <c r="H3293" s="725" t="s">
        <v>4353</v>
      </c>
      <c r="I3293" s="725" t="s">
        <v>4255</v>
      </c>
      <c r="J3293" s="713">
        <v>2017</v>
      </c>
      <c r="K3293" s="1487"/>
    </row>
    <row r="3294" spans="2:11" ht="15">
      <c r="B3294" s="690"/>
      <c r="C3294" s="1522"/>
      <c r="D3294" s="1504"/>
      <c r="E3294" s="1504"/>
      <c r="F3294" s="1504"/>
      <c r="G3294" s="1483"/>
      <c r="H3294" s="725" t="s">
        <v>4354</v>
      </c>
      <c r="I3294" s="726" t="s">
        <v>4256</v>
      </c>
      <c r="J3294" s="713">
        <v>2017</v>
      </c>
      <c r="K3294" s="1487"/>
    </row>
    <row r="3295" spans="2:11" ht="15">
      <c r="B3295" s="690"/>
      <c r="C3295" s="1522"/>
      <c r="D3295" s="1504"/>
      <c r="E3295" s="1504"/>
      <c r="F3295" s="1504"/>
      <c r="G3295" s="1483"/>
      <c r="H3295" s="725" t="s">
        <v>4355</v>
      </c>
      <c r="I3295" s="726" t="s">
        <v>4257</v>
      </c>
      <c r="J3295" s="713">
        <v>2017</v>
      </c>
      <c r="K3295" s="1487"/>
    </row>
    <row r="3296" spans="2:11" ht="15">
      <c r="B3296" s="690"/>
      <c r="C3296" s="1522"/>
      <c r="D3296" s="1504"/>
      <c r="E3296" s="1504"/>
      <c r="F3296" s="1504"/>
      <c r="G3296" s="1483"/>
      <c r="H3296" s="725" t="s">
        <v>4356</v>
      </c>
      <c r="I3296" s="726" t="s">
        <v>4258</v>
      </c>
      <c r="J3296" s="713">
        <v>2017</v>
      </c>
      <c r="K3296" s="1487"/>
    </row>
    <row r="3297" spans="2:11" ht="15">
      <c r="B3297" s="690"/>
      <c r="C3297" s="1522"/>
      <c r="D3297" s="1504"/>
      <c r="E3297" s="1504"/>
      <c r="F3297" s="1504"/>
      <c r="G3297" s="1483"/>
      <c r="H3297" s="725" t="s">
        <v>4357</v>
      </c>
      <c r="I3297" s="725" t="s">
        <v>4259</v>
      </c>
      <c r="J3297" s="713">
        <v>2017</v>
      </c>
      <c r="K3297" s="1487"/>
    </row>
    <row r="3298" spans="2:11" ht="15">
      <c r="B3298" s="690"/>
      <c r="C3298" s="1522"/>
      <c r="D3298" s="1504"/>
      <c r="E3298" s="1504"/>
      <c r="F3298" s="1504"/>
      <c r="G3298" s="1483"/>
      <c r="H3298" s="725" t="s">
        <v>4358</v>
      </c>
      <c r="I3298" s="726" t="s">
        <v>4260</v>
      </c>
      <c r="J3298" s="713">
        <v>2017</v>
      </c>
      <c r="K3298" s="1487"/>
    </row>
    <row r="3299" spans="2:11" ht="15">
      <c r="B3299" s="690"/>
      <c r="C3299" s="1522"/>
      <c r="D3299" s="1504"/>
      <c r="E3299" s="1504"/>
      <c r="F3299" s="1504"/>
      <c r="G3299" s="1483"/>
      <c r="H3299" s="725" t="s">
        <v>4359</v>
      </c>
      <c r="I3299" s="726" t="s">
        <v>4261</v>
      </c>
      <c r="J3299" s="713">
        <v>2017</v>
      </c>
      <c r="K3299" s="1487"/>
    </row>
    <row r="3300" spans="2:11" ht="15">
      <c r="B3300" s="690"/>
      <c r="C3300" s="1522"/>
      <c r="D3300" s="1504"/>
      <c r="E3300" s="1504"/>
      <c r="F3300" s="1504"/>
      <c r="G3300" s="1483"/>
      <c r="H3300" s="725" t="s">
        <v>4360</v>
      </c>
      <c r="I3300" s="726" t="s">
        <v>4262</v>
      </c>
      <c r="J3300" s="713">
        <v>2017</v>
      </c>
      <c r="K3300" s="1487"/>
    </row>
    <row r="3301" spans="2:11" ht="15">
      <c r="B3301" s="690"/>
      <c r="C3301" s="1522"/>
      <c r="D3301" s="1504"/>
      <c r="E3301" s="1504"/>
      <c r="F3301" s="1504"/>
      <c r="G3301" s="1483"/>
      <c r="H3301" s="725" t="s">
        <v>4361</v>
      </c>
      <c r="I3301" s="725" t="s">
        <v>4263</v>
      </c>
      <c r="J3301" s="713">
        <v>2017</v>
      </c>
      <c r="K3301" s="1487"/>
    </row>
    <row r="3302" spans="2:11" ht="15">
      <c r="B3302" s="690"/>
      <c r="C3302" s="1522"/>
      <c r="D3302" s="1504"/>
      <c r="E3302" s="1504"/>
      <c r="F3302" s="1504"/>
      <c r="G3302" s="1483"/>
      <c r="H3302" s="725" t="s">
        <v>4362</v>
      </c>
      <c r="I3302" s="726" t="s">
        <v>4264</v>
      </c>
      <c r="J3302" s="713">
        <v>2017</v>
      </c>
      <c r="K3302" s="1487"/>
    </row>
    <row r="3303" spans="2:11" ht="15">
      <c r="B3303" s="690"/>
      <c r="C3303" s="1522"/>
      <c r="D3303" s="1504"/>
      <c r="E3303" s="1504"/>
      <c r="F3303" s="1504"/>
      <c r="G3303" s="1483"/>
      <c r="H3303" s="725" t="s">
        <v>4363</v>
      </c>
      <c r="I3303" s="726">
        <v>500831009</v>
      </c>
      <c r="J3303" s="713">
        <v>2017</v>
      </c>
      <c r="K3303" s="1487"/>
    </row>
    <row r="3304" spans="2:11" ht="30">
      <c r="B3304" s="690"/>
      <c r="C3304" s="1522"/>
      <c r="D3304" s="1504"/>
      <c r="E3304" s="1504"/>
      <c r="F3304" s="1504"/>
      <c r="G3304" s="1483"/>
      <c r="H3304" s="725" t="s">
        <v>4364</v>
      </c>
      <c r="I3304" s="726" t="s">
        <v>4265</v>
      </c>
      <c r="J3304" s="713">
        <v>2017</v>
      </c>
      <c r="K3304" s="1487"/>
    </row>
    <row r="3305" spans="2:11" ht="30">
      <c r="B3305" s="690"/>
      <c r="C3305" s="1522"/>
      <c r="D3305" s="1504"/>
      <c r="E3305" s="1504"/>
      <c r="F3305" s="1504"/>
      <c r="G3305" s="1483"/>
      <c r="H3305" s="725" t="s">
        <v>4365</v>
      </c>
      <c r="I3305" s="725" t="s">
        <v>4266</v>
      </c>
      <c r="J3305" s="713">
        <v>2017</v>
      </c>
      <c r="K3305" s="1487"/>
    </row>
    <row r="3306" spans="2:11" ht="15">
      <c r="B3306" s="690"/>
      <c r="C3306" s="1522"/>
      <c r="D3306" s="1504"/>
      <c r="E3306" s="1504"/>
      <c r="F3306" s="1504"/>
      <c r="G3306" s="1483"/>
      <c r="H3306" s="725" t="s">
        <v>4366</v>
      </c>
      <c r="I3306" s="726" t="s">
        <v>4267</v>
      </c>
      <c r="J3306" s="713">
        <v>2017</v>
      </c>
      <c r="K3306" s="1487"/>
    </row>
    <row r="3307" spans="2:11" ht="30">
      <c r="B3307" s="690"/>
      <c r="C3307" s="1522"/>
      <c r="D3307" s="1504"/>
      <c r="E3307" s="1504"/>
      <c r="F3307" s="1504"/>
      <c r="G3307" s="1483"/>
      <c r="H3307" s="725" t="s">
        <v>4367</v>
      </c>
      <c r="I3307" s="726">
        <v>500835009</v>
      </c>
      <c r="J3307" s="713">
        <v>2017</v>
      </c>
      <c r="K3307" s="1487"/>
    </row>
    <row r="3308" spans="2:11" ht="15">
      <c r="B3308" s="690"/>
      <c r="C3308" s="1522"/>
      <c r="D3308" s="1504"/>
      <c r="E3308" s="1504"/>
      <c r="F3308" s="1504"/>
      <c r="G3308" s="1483"/>
      <c r="H3308" s="725" t="s">
        <v>4368</v>
      </c>
      <c r="I3308" s="726" t="s">
        <v>4268</v>
      </c>
      <c r="J3308" s="713">
        <v>2017</v>
      </c>
      <c r="K3308" s="1487"/>
    </row>
    <row r="3309" spans="2:11" ht="30">
      <c r="B3309" s="690"/>
      <c r="C3309" s="1522"/>
      <c r="D3309" s="1504"/>
      <c r="E3309" s="1504"/>
      <c r="F3309" s="1504"/>
      <c r="G3309" s="1483"/>
      <c r="H3309" s="725" t="s">
        <v>4369</v>
      </c>
      <c r="I3309" s="725" t="s">
        <v>4269</v>
      </c>
      <c r="J3309" s="713">
        <v>2017</v>
      </c>
      <c r="K3309" s="1487"/>
    </row>
    <row r="3310" spans="2:11" ht="30">
      <c r="B3310" s="690"/>
      <c r="C3310" s="1522"/>
      <c r="D3310" s="1504"/>
      <c r="E3310" s="1504"/>
      <c r="F3310" s="1504"/>
      <c r="G3310" s="1483"/>
      <c r="H3310" s="725" t="s">
        <v>4370</v>
      </c>
      <c r="I3310" s="726" t="s">
        <v>4270</v>
      </c>
      <c r="J3310" s="713">
        <v>2017</v>
      </c>
      <c r="K3310" s="1487"/>
    </row>
    <row r="3311" spans="2:11" ht="15">
      <c r="B3311" s="690"/>
      <c r="C3311" s="1522"/>
      <c r="D3311" s="1504"/>
      <c r="E3311" s="1504"/>
      <c r="F3311" s="1504"/>
      <c r="G3311" s="1483"/>
      <c r="H3311" s="725" t="s">
        <v>4371</v>
      </c>
      <c r="I3311" s="726" t="s">
        <v>4271</v>
      </c>
      <c r="J3311" s="713">
        <v>2017</v>
      </c>
      <c r="K3311" s="1487"/>
    </row>
    <row r="3312" spans="2:11" ht="15">
      <c r="B3312" s="690"/>
      <c r="C3312" s="1522"/>
      <c r="D3312" s="1504"/>
      <c r="E3312" s="1504"/>
      <c r="F3312" s="1504"/>
      <c r="G3312" s="1483"/>
      <c r="H3312" s="725" t="s">
        <v>4372</v>
      </c>
      <c r="I3312" s="726" t="s">
        <v>4272</v>
      </c>
      <c r="J3312" s="713">
        <v>2017</v>
      </c>
      <c r="K3312" s="1487"/>
    </row>
    <row r="3313" spans="2:11" ht="15">
      <c r="B3313" s="690"/>
      <c r="C3313" s="1522"/>
      <c r="D3313" s="1504"/>
      <c r="E3313" s="1504"/>
      <c r="F3313" s="1504"/>
      <c r="G3313" s="1483"/>
      <c r="H3313" s="725" t="s">
        <v>4372</v>
      </c>
      <c r="I3313" s="725" t="s">
        <v>4273</v>
      </c>
      <c r="J3313" s="713">
        <v>2017</v>
      </c>
      <c r="K3313" s="1487"/>
    </row>
    <row r="3314" spans="2:11" ht="15">
      <c r="B3314" s="690"/>
      <c r="C3314" s="1522"/>
      <c r="D3314" s="1504"/>
      <c r="E3314" s="1504"/>
      <c r="F3314" s="1504"/>
      <c r="G3314" s="1483"/>
      <c r="H3314" s="725" t="s">
        <v>4373</v>
      </c>
      <c r="I3314" s="726" t="s">
        <v>4274</v>
      </c>
      <c r="J3314" s="713">
        <v>2017</v>
      </c>
      <c r="K3314" s="1487"/>
    </row>
    <row r="3315" spans="2:11" ht="15">
      <c r="B3315" s="690"/>
      <c r="C3315" s="1522"/>
      <c r="D3315" s="1504"/>
      <c r="E3315" s="1504"/>
      <c r="F3315" s="1504"/>
      <c r="G3315" s="1483"/>
      <c r="H3315" s="725" t="s">
        <v>4374</v>
      </c>
      <c r="I3315" s="726" t="s">
        <v>4275</v>
      </c>
      <c r="J3315" s="713">
        <v>2017</v>
      </c>
      <c r="K3315" s="1487"/>
    </row>
    <row r="3316" spans="2:11" ht="15">
      <c r="B3316" s="690"/>
      <c r="C3316" s="1522"/>
      <c r="D3316" s="1504"/>
      <c r="E3316" s="1504"/>
      <c r="F3316" s="1504"/>
      <c r="G3316" s="1483"/>
      <c r="H3316" s="725" t="s">
        <v>4375</v>
      </c>
      <c r="I3316" s="726" t="s">
        <v>4276</v>
      </c>
      <c r="J3316" s="713">
        <v>2017</v>
      </c>
      <c r="K3316" s="1487"/>
    </row>
    <row r="3317" spans="2:11" ht="15">
      <c r="B3317" s="690"/>
      <c r="C3317" s="1522"/>
      <c r="D3317" s="1504"/>
      <c r="E3317" s="1504"/>
      <c r="F3317" s="1504"/>
      <c r="G3317" s="1483"/>
      <c r="H3317" s="725" t="s">
        <v>4376</v>
      </c>
      <c r="I3317" s="725" t="s">
        <v>4277</v>
      </c>
      <c r="J3317" s="713">
        <v>2017</v>
      </c>
      <c r="K3317" s="1487"/>
    </row>
    <row r="3318" spans="2:11" ht="15">
      <c r="B3318" s="690"/>
      <c r="C3318" s="1522"/>
      <c r="D3318" s="1504"/>
      <c r="E3318" s="1504"/>
      <c r="F3318" s="1504"/>
      <c r="G3318" s="1483"/>
      <c r="H3318" s="725" t="s">
        <v>4377</v>
      </c>
      <c r="I3318" s="726" t="s">
        <v>4278</v>
      </c>
      <c r="J3318" s="713">
        <v>2017</v>
      </c>
      <c r="K3318" s="1487"/>
    </row>
    <row r="3319" spans="2:11" ht="15">
      <c r="B3319" s="690"/>
      <c r="C3319" s="1522"/>
      <c r="D3319" s="1504"/>
      <c r="E3319" s="1504"/>
      <c r="F3319" s="1504"/>
      <c r="G3319" s="1483"/>
      <c r="H3319" s="725" t="s">
        <v>4378</v>
      </c>
      <c r="I3319" s="726" t="s">
        <v>4279</v>
      </c>
      <c r="J3319" s="713">
        <v>2017</v>
      </c>
      <c r="K3319" s="1487"/>
    </row>
    <row r="3320" spans="2:11" ht="15">
      <c r="B3320" s="690"/>
      <c r="C3320" s="1522"/>
      <c r="D3320" s="1504"/>
      <c r="E3320" s="1504"/>
      <c r="F3320" s="1504"/>
      <c r="G3320" s="1483"/>
      <c r="H3320" s="725" t="s">
        <v>4379</v>
      </c>
      <c r="I3320" s="726" t="s">
        <v>4280</v>
      </c>
      <c r="J3320" s="713">
        <v>2017</v>
      </c>
      <c r="K3320" s="1487"/>
    </row>
    <row r="3321" spans="2:11" ht="15">
      <c r="B3321" s="690"/>
      <c r="C3321" s="1522"/>
      <c r="D3321" s="1504"/>
      <c r="E3321" s="1504"/>
      <c r="F3321" s="1504"/>
      <c r="G3321" s="1483"/>
      <c r="H3321" s="725" t="s">
        <v>4380</v>
      </c>
      <c r="I3321" s="725" t="s">
        <v>4281</v>
      </c>
      <c r="J3321" s="713">
        <v>2017</v>
      </c>
      <c r="K3321" s="1487"/>
    </row>
    <row r="3322" spans="2:11" ht="15">
      <c r="B3322" s="690"/>
      <c r="C3322" s="1522"/>
      <c r="D3322" s="1504"/>
      <c r="E3322" s="1504"/>
      <c r="F3322" s="1504"/>
      <c r="G3322" s="1483"/>
      <c r="H3322" s="725" t="s">
        <v>4381</v>
      </c>
      <c r="I3322" s="726" t="s">
        <v>4282</v>
      </c>
      <c r="J3322" s="713">
        <v>2017</v>
      </c>
      <c r="K3322" s="1487"/>
    </row>
    <row r="3323" spans="2:11" ht="15">
      <c r="B3323" s="690"/>
      <c r="C3323" s="1522"/>
      <c r="D3323" s="1504"/>
      <c r="E3323" s="1504"/>
      <c r="F3323" s="1504"/>
      <c r="G3323" s="1483"/>
      <c r="H3323" s="725" t="s">
        <v>4382</v>
      </c>
      <c r="I3323" s="726" t="s">
        <v>4283</v>
      </c>
      <c r="J3323" s="713">
        <v>2017</v>
      </c>
      <c r="K3323" s="1487"/>
    </row>
    <row r="3324" spans="2:11" ht="15">
      <c r="B3324" s="690"/>
      <c r="C3324" s="1522"/>
      <c r="D3324" s="1504"/>
      <c r="E3324" s="1504"/>
      <c r="F3324" s="1504"/>
      <c r="G3324" s="1483"/>
      <c r="H3324" s="725" t="s">
        <v>4383</v>
      </c>
      <c r="I3324" s="726" t="s">
        <v>4284</v>
      </c>
      <c r="J3324" s="713">
        <v>2017</v>
      </c>
      <c r="K3324" s="1487"/>
    </row>
    <row r="3325" spans="2:11" ht="15">
      <c r="B3325" s="690"/>
      <c r="C3325" s="1522"/>
      <c r="D3325" s="1504"/>
      <c r="E3325" s="1504"/>
      <c r="F3325" s="1504"/>
      <c r="G3325" s="1483"/>
      <c r="H3325" s="725" t="s">
        <v>4384</v>
      </c>
      <c r="I3325" s="725" t="s">
        <v>4285</v>
      </c>
      <c r="J3325" s="713">
        <v>2017</v>
      </c>
      <c r="K3325" s="1487"/>
    </row>
    <row r="3326" spans="2:11" ht="15">
      <c r="B3326" s="690"/>
      <c r="C3326" s="1522"/>
      <c r="D3326" s="1504"/>
      <c r="E3326" s="1504"/>
      <c r="F3326" s="1504"/>
      <c r="G3326" s="1483"/>
      <c r="H3326" s="725" t="s">
        <v>4385</v>
      </c>
      <c r="I3326" s="726" t="s">
        <v>4286</v>
      </c>
      <c r="J3326" s="713">
        <v>2017</v>
      </c>
      <c r="K3326" s="1487"/>
    </row>
    <row r="3327" spans="2:11" ht="15">
      <c r="B3327" s="690"/>
      <c r="C3327" s="1522"/>
      <c r="D3327" s="1504"/>
      <c r="E3327" s="1504"/>
      <c r="F3327" s="1504"/>
      <c r="G3327" s="1483"/>
      <c r="H3327" s="725" t="s">
        <v>4385</v>
      </c>
      <c r="I3327" s="726" t="s">
        <v>4287</v>
      </c>
      <c r="J3327" s="713">
        <v>2017</v>
      </c>
      <c r="K3327" s="1487"/>
    </row>
    <row r="3328" spans="2:11" ht="15">
      <c r="B3328" s="690"/>
      <c r="C3328" s="1522"/>
      <c r="D3328" s="1504"/>
      <c r="E3328" s="1504"/>
      <c r="F3328" s="1504"/>
      <c r="G3328" s="1483"/>
      <c r="H3328" s="725" t="s">
        <v>4386</v>
      </c>
      <c r="I3328" s="726" t="s">
        <v>4288</v>
      </c>
      <c r="J3328" s="713">
        <v>2017</v>
      </c>
      <c r="K3328" s="1487"/>
    </row>
    <row r="3329" spans="2:11" ht="15">
      <c r="B3329" s="690"/>
      <c r="C3329" s="1522"/>
      <c r="D3329" s="1504"/>
      <c r="E3329" s="1504"/>
      <c r="F3329" s="1504"/>
      <c r="G3329" s="1483"/>
      <c r="H3329" s="725" t="s">
        <v>4387</v>
      </c>
      <c r="I3329" s="725" t="s">
        <v>4289</v>
      </c>
      <c r="J3329" s="713">
        <v>2017</v>
      </c>
      <c r="K3329" s="1487"/>
    </row>
    <row r="3330" spans="2:11" ht="15">
      <c r="B3330" s="690"/>
      <c r="C3330" s="1522"/>
      <c r="D3330" s="1504"/>
      <c r="E3330" s="1504"/>
      <c r="F3330" s="1504"/>
      <c r="G3330" s="1483"/>
      <c r="H3330" s="725" t="s">
        <v>4388</v>
      </c>
      <c r="I3330" s="726" t="s">
        <v>4290</v>
      </c>
      <c r="J3330" s="713">
        <v>2017</v>
      </c>
      <c r="K3330" s="1487"/>
    </row>
    <row r="3331" spans="2:11" ht="15">
      <c r="B3331" s="690"/>
      <c r="C3331" s="1522"/>
      <c r="D3331" s="1504"/>
      <c r="E3331" s="1504"/>
      <c r="F3331" s="1504"/>
      <c r="G3331" s="1483"/>
      <c r="H3331" s="725" t="s">
        <v>4389</v>
      </c>
      <c r="I3331" s="726" t="s">
        <v>4291</v>
      </c>
      <c r="J3331" s="713">
        <v>2017</v>
      </c>
      <c r="K3331" s="1487"/>
    </row>
    <row r="3332" spans="2:11" ht="15">
      <c r="B3332" s="690"/>
      <c r="C3332" s="1522"/>
      <c r="D3332" s="1504"/>
      <c r="E3332" s="1504"/>
      <c r="F3332" s="1504"/>
      <c r="G3332" s="1483"/>
      <c r="H3332" s="725" t="s">
        <v>4390</v>
      </c>
      <c r="I3332" s="726" t="s">
        <v>4292</v>
      </c>
      <c r="J3332" s="713">
        <v>2017</v>
      </c>
      <c r="K3332" s="1487"/>
    </row>
    <row r="3333" spans="2:11" ht="15">
      <c r="B3333" s="690"/>
      <c r="C3333" s="1522"/>
      <c r="D3333" s="1504"/>
      <c r="E3333" s="1504"/>
      <c r="F3333" s="1504"/>
      <c r="G3333" s="1483"/>
      <c r="H3333" s="725" t="s">
        <v>4391</v>
      </c>
      <c r="I3333" s="725" t="s">
        <v>4293</v>
      </c>
      <c r="J3333" s="713">
        <v>2017</v>
      </c>
      <c r="K3333" s="1487"/>
    </row>
    <row r="3334" spans="2:11" ht="15">
      <c r="B3334" s="690"/>
      <c r="C3334" s="1522"/>
      <c r="D3334" s="1504"/>
      <c r="E3334" s="1504"/>
      <c r="F3334" s="1504"/>
      <c r="G3334" s="1483"/>
      <c r="H3334" s="725" t="s">
        <v>4392</v>
      </c>
      <c r="I3334" s="726" t="s">
        <v>4294</v>
      </c>
      <c r="J3334" s="713">
        <v>2017</v>
      </c>
      <c r="K3334" s="1487"/>
    </row>
    <row r="3335" spans="2:11" ht="15">
      <c r="B3335" s="690"/>
      <c r="C3335" s="1522"/>
      <c r="D3335" s="1504"/>
      <c r="E3335" s="1504"/>
      <c r="F3335" s="1504"/>
      <c r="G3335" s="1483"/>
      <c r="H3335" s="725" t="s">
        <v>4393</v>
      </c>
      <c r="I3335" s="726" t="s">
        <v>4295</v>
      </c>
      <c r="J3335" s="713">
        <v>2017</v>
      </c>
      <c r="K3335" s="1487"/>
    </row>
    <row r="3336" spans="2:11" ht="15">
      <c r="B3336" s="690"/>
      <c r="C3336" s="1522"/>
      <c r="D3336" s="1504"/>
      <c r="E3336" s="1504"/>
      <c r="F3336" s="1504"/>
      <c r="G3336" s="1483"/>
      <c r="H3336" s="725" t="s">
        <v>4394</v>
      </c>
      <c r="I3336" s="726" t="s">
        <v>4296</v>
      </c>
      <c r="J3336" s="713">
        <v>2017</v>
      </c>
      <c r="K3336" s="1487"/>
    </row>
    <row r="3337" spans="2:11" ht="15">
      <c r="B3337" s="690"/>
      <c r="C3337" s="1522"/>
      <c r="D3337" s="1504"/>
      <c r="E3337" s="1504"/>
      <c r="F3337" s="1504"/>
      <c r="G3337" s="1483"/>
      <c r="H3337" s="725" t="s">
        <v>4395</v>
      </c>
      <c r="I3337" s="725" t="s">
        <v>4297</v>
      </c>
      <c r="J3337" s="713">
        <v>2017</v>
      </c>
      <c r="K3337" s="1487"/>
    </row>
    <row r="3338" spans="2:11" ht="15">
      <c r="B3338" s="690"/>
      <c r="C3338" s="1522"/>
      <c r="D3338" s="1504"/>
      <c r="E3338" s="1504"/>
      <c r="F3338" s="1504"/>
      <c r="G3338" s="1483"/>
      <c r="H3338" s="725" t="s">
        <v>4395</v>
      </c>
      <c r="I3338" s="726" t="s">
        <v>4298</v>
      </c>
      <c r="J3338" s="713">
        <v>2017</v>
      </c>
      <c r="K3338" s="1487"/>
    </row>
    <row r="3339" spans="2:11" ht="15">
      <c r="B3339" s="690"/>
      <c r="C3339" s="1522"/>
      <c r="D3339" s="1504"/>
      <c r="E3339" s="1504"/>
      <c r="F3339" s="1504"/>
      <c r="G3339" s="1483"/>
      <c r="H3339" s="725" t="s">
        <v>4396</v>
      </c>
      <c r="I3339" s="726" t="s">
        <v>4299</v>
      </c>
      <c r="J3339" s="713">
        <v>2017</v>
      </c>
      <c r="K3339" s="1487"/>
    </row>
    <row r="3340" spans="2:11" ht="15">
      <c r="B3340" s="690"/>
      <c r="C3340" s="1522"/>
      <c r="D3340" s="1504"/>
      <c r="E3340" s="1504"/>
      <c r="F3340" s="1504"/>
      <c r="G3340" s="1483"/>
      <c r="H3340" s="725" t="s">
        <v>4397</v>
      </c>
      <c r="I3340" s="726" t="s">
        <v>4300</v>
      </c>
      <c r="J3340" s="713">
        <v>2017</v>
      </c>
      <c r="K3340" s="1487"/>
    </row>
    <row r="3341" spans="2:11" ht="15">
      <c r="B3341" s="690"/>
      <c r="C3341" s="1522"/>
      <c r="D3341" s="1504"/>
      <c r="E3341" s="1504"/>
      <c r="F3341" s="1504"/>
      <c r="G3341" s="1483"/>
      <c r="H3341" s="725" t="s">
        <v>4398</v>
      </c>
      <c r="I3341" s="725" t="s">
        <v>4301</v>
      </c>
      <c r="J3341" s="713">
        <v>2017</v>
      </c>
      <c r="K3341" s="1487"/>
    </row>
    <row r="3342" spans="2:11" ht="15">
      <c r="B3342" s="690"/>
      <c r="C3342" s="1522"/>
      <c r="D3342" s="1504"/>
      <c r="E3342" s="1504"/>
      <c r="F3342" s="1504"/>
      <c r="G3342" s="1483"/>
      <c r="H3342" s="725" t="s">
        <v>4398</v>
      </c>
      <c r="I3342" s="726" t="s">
        <v>4302</v>
      </c>
      <c r="J3342" s="713">
        <v>2017</v>
      </c>
      <c r="K3342" s="1487"/>
    </row>
    <row r="3343" spans="2:11" ht="15">
      <c r="B3343" s="690"/>
      <c r="C3343" s="1522"/>
      <c r="D3343" s="1504"/>
      <c r="E3343" s="1504"/>
      <c r="F3343" s="1504"/>
      <c r="G3343" s="1483"/>
      <c r="H3343" s="725" t="s">
        <v>4398</v>
      </c>
      <c r="I3343" s="726" t="s">
        <v>4303</v>
      </c>
      <c r="J3343" s="713">
        <v>2017</v>
      </c>
      <c r="K3343" s="1487"/>
    </row>
    <row r="3344" spans="2:11" ht="15">
      <c r="B3344" s="690"/>
      <c r="C3344" s="1522"/>
      <c r="D3344" s="1504"/>
      <c r="E3344" s="1504"/>
      <c r="F3344" s="1504"/>
      <c r="G3344" s="1483"/>
      <c r="H3344" s="725" t="s">
        <v>4398</v>
      </c>
      <c r="I3344" s="726" t="s">
        <v>4304</v>
      </c>
      <c r="J3344" s="713">
        <v>2017</v>
      </c>
      <c r="K3344" s="1487"/>
    </row>
    <row r="3345" spans="2:11" ht="15">
      <c r="B3345" s="690"/>
      <c r="C3345" s="1522"/>
      <c r="D3345" s="1504"/>
      <c r="E3345" s="1504"/>
      <c r="F3345" s="1504"/>
      <c r="G3345" s="1483"/>
      <c r="H3345" s="725" t="s">
        <v>4398</v>
      </c>
      <c r="I3345" s="725" t="s">
        <v>4305</v>
      </c>
      <c r="J3345" s="713">
        <v>2017</v>
      </c>
      <c r="K3345" s="1487"/>
    </row>
    <row r="3346" spans="2:11" ht="15">
      <c r="B3346" s="690"/>
      <c r="C3346" s="1522"/>
      <c r="D3346" s="1504"/>
      <c r="E3346" s="1504"/>
      <c r="F3346" s="1504"/>
      <c r="G3346" s="1483"/>
      <c r="H3346" s="725" t="s">
        <v>4398</v>
      </c>
      <c r="I3346" s="726" t="s">
        <v>4306</v>
      </c>
      <c r="J3346" s="713">
        <v>2017</v>
      </c>
      <c r="K3346" s="1487"/>
    </row>
    <row r="3347" spans="2:11" ht="15">
      <c r="B3347" s="690"/>
      <c r="C3347" s="1522"/>
      <c r="D3347" s="1504"/>
      <c r="E3347" s="1504"/>
      <c r="F3347" s="1504"/>
      <c r="G3347" s="1483"/>
      <c r="H3347" s="725" t="s">
        <v>4398</v>
      </c>
      <c r="I3347" s="726" t="s">
        <v>4307</v>
      </c>
      <c r="J3347" s="713">
        <v>2017</v>
      </c>
      <c r="K3347" s="1487"/>
    </row>
    <row r="3348" spans="2:11" ht="15">
      <c r="B3348" s="690"/>
      <c r="C3348" s="1522"/>
      <c r="D3348" s="1504"/>
      <c r="E3348" s="1504"/>
      <c r="F3348" s="1504"/>
      <c r="G3348" s="1483"/>
      <c r="H3348" s="725" t="s">
        <v>4398</v>
      </c>
      <c r="I3348" s="726" t="s">
        <v>4308</v>
      </c>
      <c r="J3348" s="713">
        <v>2017</v>
      </c>
      <c r="K3348" s="1487"/>
    </row>
    <row r="3349" spans="2:11" ht="15">
      <c r="B3349" s="690"/>
      <c r="C3349" s="1522"/>
      <c r="D3349" s="1504"/>
      <c r="E3349" s="1504"/>
      <c r="F3349" s="1504"/>
      <c r="G3349" s="1483"/>
      <c r="H3349" s="725" t="s">
        <v>4398</v>
      </c>
      <c r="I3349" s="725" t="s">
        <v>4309</v>
      </c>
      <c r="J3349" s="713">
        <v>2017</v>
      </c>
      <c r="K3349" s="1487"/>
    </row>
    <row r="3350" spans="2:11" ht="15">
      <c r="B3350" s="690"/>
      <c r="C3350" s="1522"/>
      <c r="D3350" s="1504"/>
      <c r="E3350" s="1504"/>
      <c r="F3350" s="1504"/>
      <c r="G3350" s="1483"/>
      <c r="H3350" s="725" t="s">
        <v>4399</v>
      </c>
      <c r="I3350" s="726" t="s">
        <v>4310</v>
      </c>
      <c r="J3350" s="713">
        <v>2017</v>
      </c>
      <c r="K3350" s="1487"/>
    </row>
    <row r="3351" spans="2:11" ht="15">
      <c r="B3351" s="690"/>
      <c r="C3351" s="1522"/>
      <c r="D3351" s="1504"/>
      <c r="E3351" s="1504"/>
      <c r="F3351" s="1504"/>
      <c r="G3351" s="1483"/>
      <c r="H3351" s="725" t="s">
        <v>4399</v>
      </c>
      <c r="I3351" s="726" t="s">
        <v>4311</v>
      </c>
      <c r="J3351" s="713">
        <v>2017</v>
      </c>
      <c r="K3351" s="1487"/>
    </row>
    <row r="3352" spans="2:11" ht="15">
      <c r="B3352" s="690"/>
      <c r="C3352" s="1522"/>
      <c r="D3352" s="1504"/>
      <c r="E3352" s="1504"/>
      <c r="F3352" s="1504"/>
      <c r="G3352" s="1483"/>
      <c r="H3352" s="725" t="s">
        <v>4399</v>
      </c>
      <c r="I3352" s="726" t="s">
        <v>4312</v>
      </c>
      <c r="J3352" s="713">
        <v>2017</v>
      </c>
      <c r="K3352" s="1487"/>
    </row>
    <row r="3353" spans="2:11" ht="15">
      <c r="B3353" s="690"/>
      <c r="C3353" s="1522"/>
      <c r="D3353" s="1504"/>
      <c r="E3353" s="1504"/>
      <c r="F3353" s="1504"/>
      <c r="G3353" s="1483"/>
      <c r="H3353" s="725" t="s">
        <v>4399</v>
      </c>
      <c r="I3353" s="725" t="s">
        <v>4313</v>
      </c>
      <c r="J3353" s="713">
        <v>2017</v>
      </c>
      <c r="K3353" s="1487"/>
    </row>
    <row r="3354" spans="2:11" ht="15">
      <c r="B3354" s="690"/>
      <c r="C3354" s="1522"/>
      <c r="D3354" s="1504"/>
      <c r="E3354" s="1504"/>
      <c r="F3354" s="1504"/>
      <c r="G3354" s="1483"/>
      <c r="H3354" s="725" t="s">
        <v>4399</v>
      </c>
      <c r="I3354" s="726" t="s">
        <v>4314</v>
      </c>
      <c r="J3354" s="713">
        <v>2017</v>
      </c>
      <c r="K3354" s="1487"/>
    </row>
    <row r="3355" spans="2:11" ht="15">
      <c r="B3355" s="690"/>
      <c r="C3355" s="1522"/>
      <c r="D3355" s="1504"/>
      <c r="E3355" s="1504"/>
      <c r="F3355" s="1504"/>
      <c r="G3355" s="1483"/>
      <c r="H3355" s="725" t="s">
        <v>4399</v>
      </c>
      <c r="I3355" s="726" t="s">
        <v>4315</v>
      </c>
      <c r="J3355" s="713">
        <v>2017</v>
      </c>
      <c r="K3355" s="1487"/>
    </row>
    <row r="3356" spans="2:11" ht="15">
      <c r="B3356" s="690"/>
      <c r="C3356" s="1522"/>
      <c r="D3356" s="1504"/>
      <c r="E3356" s="1504"/>
      <c r="F3356" s="1504"/>
      <c r="G3356" s="1483"/>
      <c r="H3356" s="725" t="s">
        <v>4399</v>
      </c>
      <c r="I3356" s="726" t="s">
        <v>4316</v>
      </c>
      <c r="J3356" s="713">
        <v>2017</v>
      </c>
      <c r="K3356" s="1487"/>
    </row>
    <row r="3357" spans="2:11" ht="15">
      <c r="B3357" s="690"/>
      <c r="C3357" s="1522"/>
      <c r="D3357" s="1504"/>
      <c r="E3357" s="1504"/>
      <c r="F3357" s="1504"/>
      <c r="G3357" s="1483"/>
      <c r="H3357" s="725" t="s">
        <v>4399</v>
      </c>
      <c r="I3357" s="725" t="s">
        <v>4317</v>
      </c>
      <c r="J3357" s="713">
        <v>2017</v>
      </c>
      <c r="K3357" s="1487"/>
    </row>
    <row r="3358" spans="2:11" ht="15">
      <c r="B3358" s="690"/>
      <c r="C3358" s="1522"/>
      <c r="D3358" s="1504"/>
      <c r="E3358" s="1504"/>
      <c r="F3358" s="1504"/>
      <c r="G3358" s="1483"/>
      <c r="H3358" s="725" t="s">
        <v>4399</v>
      </c>
      <c r="I3358" s="726" t="s">
        <v>4318</v>
      </c>
      <c r="J3358" s="713">
        <v>2017</v>
      </c>
      <c r="K3358" s="1487"/>
    </row>
    <row r="3359" spans="2:11" ht="15">
      <c r="B3359" s="690"/>
      <c r="C3359" s="1522"/>
      <c r="D3359" s="1504"/>
      <c r="E3359" s="1504"/>
      <c r="F3359" s="1504"/>
      <c r="G3359" s="1483"/>
      <c r="H3359" s="725" t="s">
        <v>4400</v>
      </c>
      <c r="I3359" s="726" t="s">
        <v>4319</v>
      </c>
      <c r="J3359" s="713">
        <v>2017</v>
      </c>
      <c r="K3359" s="1487"/>
    </row>
    <row r="3360" spans="2:11" ht="15">
      <c r="B3360" s="690"/>
      <c r="C3360" s="1522"/>
      <c r="D3360" s="1504"/>
      <c r="E3360" s="1504"/>
      <c r="F3360" s="1504"/>
      <c r="G3360" s="1483"/>
      <c r="H3360" s="725" t="s">
        <v>4401</v>
      </c>
      <c r="I3360" s="726" t="s">
        <v>4320</v>
      </c>
      <c r="J3360" s="713">
        <v>2017</v>
      </c>
      <c r="K3360" s="1487"/>
    </row>
    <row r="3361" spans="2:11" ht="15">
      <c r="B3361" s="690"/>
      <c r="C3361" s="1522"/>
      <c r="D3361" s="1504"/>
      <c r="E3361" s="1504"/>
      <c r="F3361" s="1504"/>
      <c r="G3361" s="1483"/>
      <c r="H3361" s="725" t="s">
        <v>4402</v>
      </c>
      <c r="I3361" s="725" t="s">
        <v>4321</v>
      </c>
      <c r="J3361" s="713">
        <v>2017</v>
      </c>
      <c r="K3361" s="1487"/>
    </row>
    <row r="3362" spans="2:11" ht="15">
      <c r="B3362" s="690"/>
      <c r="C3362" s="1522"/>
      <c r="D3362" s="1504"/>
      <c r="E3362" s="1504"/>
      <c r="F3362" s="1504"/>
      <c r="G3362" s="1483"/>
      <c r="H3362" s="725" t="s">
        <v>4403</v>
      </c>
      <c r="I3362" s="726" t="s">
        <v>4322</v>
      </c>
      <c r="J3362" s="713">
        <v>2017</v>
      </c>
      <c r="K3362" s="1487"/>
    </row>
    <row r="3363" spans="2:11" ht="15">
      <c r="B3363" s="690"/>
      <c r="C3363" s="1522"/>
      <c r="D3363" s="1504"/>
      <c r="E3363" s="1504"/>
      <c r="F3363" s="1504"/>
      <c r="G3363" s="1483"/>
      <c r="H3363" s="725" t="s">
        <v>4404</v>
      </c>
      <c r="I3363" s="726" t="s">
        <v>4323</v>
      </c>
      <c r="J3363" s="713">
        <v>2017</v>
      </c>
      <c r="K3363" s="1487"/>
    </row>
    <row r="3364" spans="2:11" ht="15">
      <c r="B3364" s="690"/>
      <c r="C3364" s="1522"/>
      <c r="D3364" s="1504"/>
      <c r="E3364" s="1504"/>
      <c r="F3364" s="1504"/>
      <c r="G3364" s="1483"/>
      <c r="H3364" s="725" t="s">
        <v>4405</v>
      </c>
      <c r="I3364" s="726" t="s">
        <v>4324</v>
      </c>
      <c r="J3364" s="713">
        <v>2017</v>
      </c>
      <c r="K3364" s="1487"/>
    </row>
    <row r="3365" spans="2:11" ht="15">
      <c r="B3365" s="690"/>
      <c r="C3365" s="1522"/>
      <c r="D3365" s="1504"/>
      <c r="E3365" s="1504"/>
      <c r="F3365" s="1504"/>
      <c r="G3365" s="1483"/>
      <c r="H3365" s="725" t="s">
        <v>4406</v>
      </c>
      <c r="I3365" s="725" t="s">
        <v>4325</v>
      </c>
      <c r="J3365" s="713">
        <v>2017</v>
      </c>
      <c r="K3365" s="1487"/>
    </row>
    <row r="3366" spans="2:11" ht="15">
      <c r="B3366" s="690"/>
      <c r="C3366" s="1522"/>
      <c r="D3366" s="1504"/>
      <c r="E3366" s="1504"/>
      <c r="F3366" s="1504"/>
      <c r="G3366" s="1483"/>
      <c r="H3366" s="725" t="s">
        <v>3810</v>
      </c>
      <c r="I3366" s="726" t="s">
        <v>4326</v>
      </c>
      <c r="J3366" s="713">
        <v>2018</v>
      </c>
      <c r="K3366" s="1487"/>
    </row>
    <row r="3367" spans="2:11" ht="15">
      <c r="B3367" s="690"/>
      <c r="C3367" s="1522"/>
      <c r="D3367" s="1504"/>
      <c r="E3367" s="1504"/>
      <c r="F3367" s="1504"/>
      <c r="G3367" s="1483"/>
      <c r="H3367" s="725" t="s">
        <v>4407</v>
      </c>
      <c r="I3367" s="726" t="s">
        <v>4327</v>
      </c>
      <c r="J3367" s="713">
        <v>2018</v>
      </c>
      <c r="K3367" s="1487"/>
    </row>
    <row r="3368" spans="2:11" ht="15">
      <c r="B3368" s="690"/>
      <c r="C3368" s="1522"/>
      <c r="D3368" s="1504"/>
      <c r="E3368" s="1504"/>
      <c r="F3368" s="1504"/>
      <c r="G3368" s="1483"/>
      <c r="H3368" s="725" t="s">
        <v>4408</v>
      </c>
      <c r="I3368" s="726" t="s">
        <v>4328</v>
      </c>
      <c r="J3368" s="713">
        <v>2018</v>
      </c>
      <c r="K3368" s="1487"/>
    </row>
    <row r="3369" spans="2:11" ht="15">
      <c r="B3369" s="690"/>
      <c r="C3369" s="1522"/>
      <c r="D3369" s="1504"/>
      <c r="E3369" s="1504"/>
      <c r="F3369" s="1504"/>
      <c r="G3369" s="1483"/>
      <c r="H3369" s="725" t="s">
        <v>4409</v>
      </c>
      <c r="I3369" s="725" t="s">
        <v>4329</v>
      </c>
      <c r="J3369" s="713">
        <v>2018</v>
      </c>
      <c r="K3369" s="1487"/>
    </row>
    <row r="3370" spans="2:11" ht="15">
      <c r="B3370" s="690"/>
      <c r="C3370" s="1522"/>
      <c r="D3370" s="1504"/>
      <c r="E3370" s="1504"/>
      <c r="F3370" s="1504"/>
      <c r="G3370" s="1483"/>
      <c r="H3370" s="725" t="s">
        <v>4410</v>
      </c>
      <c r="I3370" s="726" t="s">
        <v>4330</v>
      </c>
      <c r="J3370" s="713">
        <v>2021</v>
      </c>
      <c r="K3370" s="1487"/>
    </row>
    <row r="3371" spans="2:11" ht="15">
      <c r="B3371" s="690"/>
      <c r="C3371" s="1522"/>
      <c r="D3371" s="1504"/>
      <c r="E3371" s="1504"/>
      <c r="F3371" s="1504"/>
      <c r="G3371" s="1483"/>
      <c r="H3371" s="725" t="s">
        <v>4414</v>
      </c>
      <c r="I3371" s="725" t="s">
        <v>4764</v>
      </c>
      <c r="J3371" s="713">
        <v>2021</v>
      </c>
      <c r="K3371" s="1488"/>
    </row>
    <row r="3372" spans="2:11" ht="15">
      <c r="B3372" s="690"/>
      <c r="C3372" s="1522"/>
      <c r="D3372" s="1504"/>
      <c r="E3372" s="1504"/>
      <c r="F3372" s="1504"/>
      <c r="G3372" s="1483"/>
      <c r="H3372" s="701" t="s">
        <v>4765</v>
      </c>
      <c r="I3372" s="702" t="s">
        <v>4766</v>
      </c>
      <c r="J3372" s="717">
        <v>2023</v>
      </c>
      <c r="K3372" s="1488"/>
    </row>
    <row r="3373" spans="2:11" ht="15">
      <c r="B3373" s="690"/>
      <c r="C3373" s="1522"/>
      <c r="D3373" s="1504"/>
      <c r="E3373" s="1504"/>
      <c r="F3373" s="1504"/>
      <c r="G3373" s="1483"/>
      <c r="H3373" s="701" t="s">
        <v>4767</v>
      </c>
      <c r="I3373" s="702" t="s">
        <v>4768</v>
      </c>
      <c r="J3373" s="713">
        <v>2023</v>
      </c>
      <c r="K3373" s="1488"/>
    </row>
    <row r="3374" spans="2:11" ht="15.6" thickBot="1">
      <c r="B3374" s="690"/>
      <c r="C3374" s="1523"/>
      <c r="D3374" s="1505"/>
      <c r="E3374" s="1505"/>
      <c r="F3374" s="1505"/>
      <c r="G3374" s="1485"/>
      <c r="H3374" s="731"/>
      <c r="I3374" s="732"/>
      <c r="J3374" s="731"/>
      <c r="K3374" s="1489"/>
    </row>
    <row r="3376" spans="2:11">
      <c r="F3376" s="223" t="s">
        <v>5010</v>
      </c>
    </row>
    <row r="3377" spans="6:6">
      <c r="F3377" s="223" t="s">
        <v>5011</v>
      </c>
    </row>
  </sheetData>
  <mergeCells count="452">
    <mergeCell ref="K840:K859"/>
    <mergeCell ref="K860:K952"/>
    <mergeCell ref="C1145:C1240"/>
    <mergeCell ref="D1145:D1240"/>
    <mergeCell ref="E1145:E1240"/>
    <mergeCell ref="F1145:F1240"/>
    <mergeCell ref="G1145:G1240"/>
    <mergeCell ref="K1145:K1240"/>
    <mergeCell ref="A1145:A1240"/>
    <mergeCell ref="B1145:B1240"/>
    <mergeCell ref="C840:C859"/>
    <mergeCell ref="D840:D859"/>
    <mergeCell ref="E840:E859"/>
    <mergeCell ref="F840:F859"/>
    <mergeCell ref="G840:G859"/>
    <mergeCell ref="C860:C952"/>
    <mergeCell ref="D860:D952"/>
    <mergeCell ref="E860:E952"/>
    <mergeCell ref="F860:F952"/>
    <mergeCell ref="G860:G952"/>
    <mergeCell ref="A955:A1012"/>
    <mergeCell ref="B955:B1012"/>
    <mergeCell ref="C955:C1012"/>
    <mergeCell ref="D955:D1012"/>
    <mergeCell ref="C774:C811"/>
    <mergeCell ref="D774:D811"/>
    <mergeCell ref="E774:E811"/>
    <mergeCell ref="F774:F811"/>
    <mergeCell ref="G774:G811"/>
    <mergeCell ref="K774:K811"/>
    <mergeCell ref="C812:C839"/>
    <mergeCell ref="D812:D839"/>
    <mergeCell ref="E812:E839"/>
    <mergeCell ref="F812:F839"/>
    <mergeCell ref="G812:G839"/>
    <mergeCell ref="K812:K839"/>
    <mergeCell ref="A637:A654"/>
    <mergeCell ref="A655:A665"/>
    <mergeCell ref="B672:B677"/>
    <mergeCell ref="C672:C677"/>
    <mergeCell ref="D672:D677"/>
    <mergeCell ref="E672:E677"/>
    <mergeCell ref="F672:F677"/>
    <mergeCell ref="G672:G677"/>
    <mergeCell ref="B701:B718"/>
    <mergeCell ref="C701:C718"/>
    <mergeCell ref="D701:D718"/>
    <mergeCell ref="E701:E718"/>
    <mergeCell ref="F701:F718"/>
    <mergeCell ref="G701:G718"/>
    <mergeCell ref="A565:A607"/>
    <mergeCell ref="B565:B607"/>
    <mergeCell ref="C565:C607"/>
    <mergeCell ref="D565:D607"/>
    <mergeCell ref="E565:E607"/>
    <mergeCell ref="F565:F607"/>
    <mergeCell ref="G565:G607"/>
    <mergeCell ref="A608:A613"/>
    <mergeCell ref="A614:A635"/>
    <mergeCell ref="A219:A556"/>
    <mergeCell ref="B220:B556"/>
    <mergeCell ref="C220:C556"/>
    <mergeCell ref="D220:D556"/>
    <mergeCell ref="E220:E556"/>
    <mergeCell ref="F220:F556"/>
    <mergeCell ref="G220:G556"/>
    <mergeCell ref="A557:A564"/>
    <mergeCell ref="B557:B564"/>
    <mergeCell ref="C557:C564"/>
    <mergeCell ref="D557:D564"/>
    <mergeCell ref="E557:E564"/>
    <mergeCell ref="F557:F564"/>
    <mergeCell ref="B175:B199"/>
    <mergeCell ref="C175:C199"/>
    <mergeCell ref="A176:A200"/>
    <mergeCell ref="A201:A217"/>
    <mergeCell ref="D175:D199"/>
    <mergeCell ref="E175:E199"/>
    <mergeCell ref="F175:F199"/>
    <mergeCell ref="G175:G199"/>
    <mergeCell ref="H175:H199"/>
    <mergeCell ref="C733:C773"/>
    <mergeCell ref="D733:D773"/>
    <mergeCell ref="E733:E773"/>
    <mergeCell ref="F733:F773"/>
    <mergeCell ref="G733:G773"/>
    <mergeCell ref="K733:K773"/>
    <mergeCell ref="A4:A58"/>
    <mergeCell ref="A59:A105"/>
    <mergeCell ref="B4:B57"/>
    <mergeCell ref="C4:C57"/>
    <mergeCell ref="D4:D57"/>
    <mergeCell ref="E4:E57"/>
    <mergeCell ref="F4:F57"/>
    <mergeCell ref="G4:G57"/>
    <mergeCell ref="H4:H57"/>
    <mergeCell ref="B105:B157"/>
    <mergeCell ref="A106:A158"/>
    <mergeCell ref="A159:A175"/>
    <mergeCell ref="C105:C157"/>
    <mergeCell ref="D105:D157"/>
    <mergeCell ref="E105:E157"/>
    <mergeCell ref="F105:F157"/>
    <mergeCell ref="G105:G157"/>
    <mergeCell ref="H105:H157"/>
    <mergeCell ref="L220:L556"/>
    <mergeCell ref="L567:L572"/>
    <mergeCell ref="L573:L582"/>
    <mergeCell ref="L608:L671"/>
    <mergeCell ref="L175:L199"/>
    <mergeCell ref="L200:L216"/>
    <mergeCell ref="L105:L157"/>
    <mergeCell ref="L158:L174"/>
    <mergeCell ref="L4:L57"/>
    <mergeCell ref="L58:L103"/>
    <mergeCell ref="H672:H677"/>
    <mergeCell ref="B678:B699"/>
    <mergeCell ref="C678:C699"/>
    <mergeCell ref="D678:D699"/>
    <mergeCell ref="E678:E699"/>
    <mergeCell ref="F678:F699"/>
    <mergeCell ref="G678:G699"/>
    <mergeCell ref="H678:H699"/>
    <mergeCell ref="L683:L699"/>
    <mergeCell ref="H701:H718"/>
    <mergeCell ref="L701:L704"/>
    <mergeCell ref="B719:B730"/>
    <mergeCell ref="C719:C730"/>
    <mergeCell ref="D719:D730"/>
    <mergeCell ref="E719:E730"/>
    <mergeCell ref="F719:F730"/>
    <mergeCell ref="G719:G730"/>
    <mergeCell ref="H719:H730"/>
    <mergeCell ref="H608:H671"/>
    <mergeCell ref="G608:G671"/>
    <mergeCell ref="F608:F671"/>
    <mergeCell ref="E608:E671"/>
    <mergeCell ref="D608:D671"/>
    <mergeCell ref="C608:C671"/>
    <mergeCell ref="B608:B671"/>
    <mergeCell ref="H565:H607"/>
    <mergeCell ref="G557:G564"/>
    <mergeCell ref="K400:K401"/>
    <mergeCell ref="K267:K269"/>
    <mergeCell ref="H200:H216"/>
    <mergeCell ref="G200:G216"/>
    <mergeCell ref="F200:F216"/>
    <mergeCell ref="E200:E216"/>
    <mergeCell ref="D200:D216"/>
    <mergeCell ref="C200:C216"/>
    <mergeCell ref="B200:B216"/>
    <mergeCell ref="H158:H174"/>
    <mergeCell ref="G158:G174"/>
    <mergeCell ref="F158:F174"/>
    <mergeCell ref="E158:E174"/>
    <mergeCell ref="D158:D174"/>
    <mergeCell ref="C158:C174"/>
    <mergeCell ref="B158:B174"/>
    <mergeCell ref="H58:H104"/>
    <mergeCell ref="G58:G104"/>
    <mergeCell ref="F58:F104"/>
    <mergeCell ref="E58:E104"/>
    <mergeCell ref="D58:D104"/>
    <mergeCell ref="C58:C104"/>
    <mergeCell ref="B58:B104"/>
    <mergeCell ref="E955:E1012"/>
    <mergeCell ref="F955:F1012"/>
    <mergeCell ref="G955:G1012"/>
    <mergeCell ref="K955:K1012"/>
    <mergeCell ref="A1013:A1144"/>
    <mergeCell ref="B1013:B1144"/>
    <mergeCell ref="C1013:C1144"/>
    <mergeCell ref="D1013:D1144"/>
    <mergeCell ref="E1013:E1144"/>
    <mergeCell ref="F1013:F1144"/>
    <mergeCell ref="G1013:G1144"/>
    <mergeCell ref="K1013:K1144"/>
    <mergeCell ref="K1241:K1280"/>
    <mergeCell ref="A1281:A1377"/>
    <mergeCell ref="B1281:B1377"/>
    <mergeCell ref="C1281:C1377"/>
    <mergeCell ref="D1281:D1377"/>
    <mergeCell ref="E1281:E1377"/>
    <mergeCell ref="F1281:F1377"/>
    <mergeCell ref="G1281:G1377"/>
    <mergeCell ref="K1281:K1377"/>
    <mergeCell ref="A1241:A1280"/>
    <mergeCell ref="B1241:B1280"/>
    <mergeCell ref="C1241:C1280"/>
    <mergeCell ref="D1241:D1280"/>
    <mergeCell ref="E1241:E1280"/>
    <mergeCell ref="F1241:F1280"/>
    <mergeCell ref="G1241:G1280"/>
    <mergeCell ref="A1378:A1450"/>
    <mergeCell ref="B1378:B1450"/>
    <mergeCell ref="C1378:C1450"/>
    <mergeCell ref="D1378:D1450"/>
    <mergeCell ref="E1378:E1450"/>
    <mergeCell ref="F1378:F1450"/>
    <mergeCell ref="G1378:G1450"/>
    <mergeCell ref="K1378:K1450"/>
    <mergeCell ref="A1451:A1507"/>
    <mergeCell ref="B1451:B1507"/>
    <mergeCell ref="C1451:C1507"/>
    <mergeCell ref="D1451:D1507"/>
    <mergeCell ref="E1451:E1507"/>
    <mergeCell ref="F1451:F1507"/>
    <mergeCell ref="G1451:G1507"/>
    <mergeCell ref="K1451:K1507"/>
    <mergeCell ref="A1508:A1570"/>
    <mergeCell ref="B1508:B1570"/>
    <mergeCell ref="C1508:C1570"/>
    <mergeCell ref="D1508:D1570"/>
    <mergeCell ref="E1508:E1570"/>
    <mergeCell ref="F1508:F1570"/>
    <mergeCell ref="G1508:G1570"/>
    <mergeCell ref="K1508:K1570"/>
    <mergeCell ref="A1571:A1650"/>
    <mergeCell ref="B1571:B1650"/>
    <mergeCell ref="C1571:C1650"/>
    <mergeCell ref="D1571:D1650"/>
    <mergeCell ref="E1571:E1650"/>
    <mergeCell ref="F1571:F1650"/>
    <mergeCell ref="G1571:G1650"/>
    <mergeCell ref="K1571:K1650"/>
    <mergeCell ref="A1651:A1737"/>
    <mergeCell ref="B1651:B1737"/>
    <mergeCell ref="C1651:C1737"/>
    <mergeCell ref="D1651:D1737"/>
    <mergeCell ref="E1651:E1737"/>
    <mergeCell ref="F1651:F1737"/>
    <mergeCell ref="G1651:G1737"/>
    <mergeCell ref="K1651:K1737"/>
    <mergeCell ref="A1738:A1820"/>
    <mergeCell ref="B1738:B1820"/>
    <mergeCell ref="C1738:C1820"/>
    <mergeCell ref="D1738:D1820"/>
    <mergeCell ref="E1738:E1820"/>
    <mergeCell ref="F1738:F1820"/>
    <mergeCell ref="G1738:G1820"/>
    <mergeCell ref="K1738:K1820"/>
    <mergeCell ref="A1821:A1868"/>
    <mergeCell ref="B1821:B1868"/>
    <mergeCell ref="C1821:C1868"/>
    <mergeCell ref="D1821:D1868"/>
    <mergeCell ref="E1821:E1868"/>
    <mergeCell ref="F1821:F1868"/>
    <mergeCell ref="G1821:G1868"/>
    <mergeCell ref="K1821:K1868"/>
    <mergeCell ref="A1869:A1976"/>
    <mergeCell ref="B1869:B1976"/>
    <mergeCell ref="C1869:C1976"/>
    <mergeCell ref="D1869:D1976"/>
    <mergeCell ref="E1869:E1976"/>
    <mergeCell ref="F1869:F1976"/>
    <mergeCell ref="G1869:G1976"/>
    <mergeCell ref="K1869:K1976"/>
    <mergeCell ref="A1977:A2021"/>
    <mergeCell ref="B1977:B2021"/>
    <mergeCell ref="C1977:C2021"/>
    <mergeCell ref="D1977:D2021"/>
    <mergeCell ref="E1977:E2021"/>
    <mergeCell ref="F1977:F2021"/>
    <mergeCell ref="G1977:G2021"/>
    <mergeCell ref="K1977:K2021"/>
    <mergeCell ref="A2022:A2074"/>
    <mergeCell ref="B2022:B2074"/>
    <mergeCell ref="C2022:C2074"/>
    <mergeCell ref="D2022:D2074"/>
    <mergeCell ref="E2022:E2074"/>
    <mergeCell ref="F2022:F2074"/>
    <mergeCell ref="G2022:G2074"/>
    <mergeCell ref="K2022:K2074"/>
    <mergeCell ref="C2343:C2368"/>
    <mergeCell ref="D2343:D2368"/>
    <mergeCell ref="E2343:E2368"/>
    <mergeCell ref="F2343:F2368"/>
    <mergeCell ref="C2369:C2380"/>
    <mergeCell ref="D2369:D2380"/>
    <mergeCell ref="E2369:E2380"/>
    <mergeCell ref="F2369:F2380"/>
    <mergeCell ref="C2077:C2119"/>
    <mergeCell ref="D2077:D2119"/>
    <mergeCell ref="E2077:E2119"/>
    <mergeCell ref="F2077:F2119"/>
    <mergeCell ref="C2120:C2159"/>
    <mergeCell ref="D2120:D2159"/>
    <mergeCell ref="E2120:E2159"/>
    <mergeCell ref="F2120:F2159"/>
    <mergeCell ref="C2160:C2317"/>
    <mergeCell ref="D2160:D2317"/>
    <mergeCell ref="E2160:E2317"/>
    <mergeCell ref="F2160:F2317"/>
    <mergeCell ref="C2318:C2342"/>
    <mergeCell ref="D2318:D2342"/>
    <mergeCell ref="E2318:E2342"/>
    <mergeCell ref="F2318:F2342"/>
    <mergeCell ref="C2519:C2526"/>
    <mergeCell ref="D2519:D2526"/>
    <mergeCell ref="E2519:E2526"/>
    <mergeCell ref="F2519:F2526"/>
    <mergeCell ref="C2527:C2652"/>
    <mergeCell ref="D2527:D2652"/>
    <mergeCell ref="E2527:E2652"/>
    <mergeCell ref="F2527:F2652"/>
    <mergeCell ref="C2381:C2423"/>
    <mergeCell ref="D2381:D2423"/>
    <mergeCell ref="E2381:E2423"/>
    <mergeCell ref="F2381:F2423"/>
    <mergeCell ref="C2424:C2518"/>
    <mergeCell ref="D2424:D2518"/>
    <mergeCell ref="E2424:E2518"/>
    <mergeCell ref="F2424:F2518"/>
    <mergeCell ref="C2677:C2681"/>
    <mergeCell ref="D2677:D2681"/>
    <mergeCell ref="E2677:E2681"/>
    <mergeCell ref="F2677:F2681"/>
    <mergeCell ref="C2682:C2731"/>
    <mergeCell ref="D2682:D2731"/>
    <mergeCell ref="E2682:E2731"/>
    <mergeCell ref="F2682:F2731"/>
    <mergeCell ref="C2653:C2667"/>
    <mergeCell ref="D2653:D2667"/>
    <mergeCell ref="E2653:E2667"/>
    <mergeCell ref="F2653:F2667"/>
    <mergeCell ref="C2668:C2676"/>
    <mergeCell ref="D2668:D2676"/>
    <mergeCell ref="E2668:E2676"/>
    <mergeCell ref="F2668:F2676"/>
    <mergeCell ref="C2809:C2844"/>
    <mergeCell ref="D2809:D2844"/>
    <mergeCell ref="E2809:E2844"/>
    <mergeCell ref="F2809:F2844"/>
    <mergeCell ref="C2845:C2893"/>
    <mergeCell ref="D2845:D2893"/>
    <mergeCell ref="E2845:E2893"/>
    <mergeCell ref="F2845:F2893"/>
    <mergeCell ref="C2732:C2750"/>
    <mergeCell ref="D2732:D2750"/>
    <mergeCell ref="E2732:E2750"/>
    <mergeCell ref="F2732:F2750"/>
    <mergeCell ref="C2751:C2808"/>
    <mergeCell ref="D2751:D2808"/>
    <mergeCell ref="E2751:E2808"/>
    <mergeCell ref="F2751:F2808"/>
    <mergeCell ref="C2894:C2936"/>
    <mergeCell ref="D2894:D2936"/>
    <mergeCell ref="E2894:E2936"/>
    <mergeCell ref="F2894:F2936"/>
    <mergeCell ref="H2894:H2895"/>
    <mergeCell ref="C2937:C2988"/>
    <mergeCell ref="D2937:D2988"/>
    <mergeCell ref="E2937:E2988"/>
    <mergeCell ref="F2937:F2988"/>
    <mergeCell ref="G2937:G2988"/>
    <mergeCell ref="I3067:I3068"/>
    <mergeCell ref="H3069:H3070"/>
    <mergeCell ref="C2989:C3049"/>
    <mergeCell ref="D2989:D3049"/>
    <mergeCell ref="E2989:E3049"/>
    <mergeCell ref="F2989:F3049"/>
    <mergeCell ref="H2989:H2990"/>
    <mergeCell ref="H2992:H2993"/>
    <mergeCell ref="H2994:H2995"/>
    <mergeCell ref="H2996:H2997"/>
    <mergeCell ref="C3050:C3063"/>
    <mergeCell ref="D3050:D3063"/>
    <mergeCell ref="E3050:E3063"/>
    <mergeCell ref="F3050:F3063"/>
    <mergeCell ref="C3064:C3154"/>
    <mergeCell ref="D3064:D3154"/>
    <mergeCell ref="E3064:E3154"/>
    <mergeCell ref="F3064:F3154"/>
    <mergeCell ref="H3067:H3068"/>
    <mergeCell ref="G3064:G3154"/>
    <mergeCell ref="E3234:E3261"/>
    <mergeCell ref="F3234:F3261"/>
    <mergeCell ref="C3262:C3281"/>
    <mergeCell ref="D3262:D3281"/>
    <mergeCell ref="E3262:E3281"/>
    <mergeCell ref="F3262:F3281"/>
    <mergeCell ref="C3155:C3195"/>
    <mergeCell ref="D3155:D3195"/>
    <mergeCell ref="E3155:E3195"/>
    <mergeCell ref="F3155:F3195"/>
    <mergeCell ref="C3196:C3233"/>
    <mergeCell ref="D3196:D3233"/>
    <mergeCell ref="E3196:E3233"/>
    <mergeCell ref="F3196:F3233"/>
    <mergeCell ref="C3282:C3374"/>
    <mergeCell ref="D3282:D3374"/>
    <mergeCell ref="E3282:E3374"/>
    <mergeCell ref="F3282:F3374"/>
    <mergeCell ref="G2077:G2119"/>
    <mergeCell ref="G2120:G2159"/>
    <mergeCell ref="K2120:K2126"/>
    <mergeCell ref="G2160:G2317"/>
    <mergeCell ref="K2160:K2164"/>
    <mergeCell ref="G2318:G2342"/>
    <mergeCell ref="K2318:K2342"/>
    <mergeCell ref="G2343:G2368"/>
    <mergeCell ref="K2343:K2368"/>
    <mergeCell ref="G2369:G2380"/>
    <mergeCell ref="K2369:K2380"/>
    <mergeCell ref="G2381:G2423"/>
    <mergeCell ref="K2381:K2423"/>
    <mergeCell ref="G2424:G2518"/>
    <mergeCell ref="K2424:K2518"/>
    <mergeCell ref="G2519:G2526"/>
    <mergeCell ref="K2519:K2526"/>
    <mergeCell ref="G2527:G2652"/>
    <mergeCell ref="C3234:C3261"/>
    <mergeCell ref="D3234:D3261"/>
    <mergeCell ref="K2527:K2652"/>
    <mergeCell ref="G2653:G2667"/>
    <mergeCell ref="K2653:K2667"/>
    <mergeCell ref="G2668:G2676"/>
    <mergeCell ref="K2668:K2676"/>
    <mergeCell ref="G2677:G2681"/>
    <mergeCell ref="K2677:K2681"/>
    <mergeCell ref="G2682:G2731"/>
    <mergeCell ref="K2682:K2731"/>
    <mergeCell ref="K2732:K2750"/>
    <mergeCell ref="G2751:G2808"/>
    <mergeCell ref="K2751:K2808"/>
    <mergeCell ref="G2809:G2844"/>
    <mergeCell ref="K2809:K2844"/>
    <mergeCell ref="G2845:G2893"/>
    <mergeCell ref="G2894:G2936"/>
    <mergeCell ref="I2894:I2895"/>
    <mergeCell ref="K2894:K2936"/>
    <mergeCell ref="G2732:G2750"/>
    <mergeCell ref="K2940:K2988"/>
    <mergeCell ref="G2989:G3049"/>
    <mergeCell ref="I2989:I2990"/>
    <mergeCell ref="I2992:I2993"/>
    <mergeCell ref="I2994:I2995"/>
    <mergeCell ref="J2996:J2997"/>
    <mergeCell ref="I3034:I3035"/>
    <mergeCell ref="I3036:I3038"/>
    <mergeCell ref="G3050:G3063"/>
    <mergeCell ref="I2996:I2997"/>
    <mergeCell ref="K3155:K3195"/>
    <mergeCell ref="G3196:G3233"/>
    <mergeCell ref="K3196:K3233"/>
    <mergeCell ref="G3234:G3261"/>
    <mergeCell ref="K3234:K3261"/>
    <mergeCell ref="G3262:G3281"/>
    <mergeCell ref="K3262:K3281"/>
    <mergeCell ref="G3282:G3374"/>
    <mergeCell ref="K3282:K3374"/>
    <mergeCell ref="G3155:G319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K40"/>
  <sheetViews>
    <sheetView zoomScale="90" zoomScaleNormal="90" workbookViewId="0">
      <selection activeCell="B3" sqref="B3"/>
    </sheetView>
  </sheetViews>
  <sheetFormatPr defaultColWidth="9.109375" defaultRowHeight="13.8"/>
  <cols>
    <col min="1" max="2" width="9.109375" style="95"/>
    <col min="3" max="3" width="18.6640625" style="95" customWidth="1"/>
    <col min="4" max="4" width="18.88671875" style="95" customWidth="1"/>
    <col min="5" max="5" width="10.33203125" style="95" customWidth="1"/>
    <col min="6" max="6" width="9.109375" style="95"/>
    <col min="7" max="7" width="13" style="95" customWidth="1"/>
    <col min="8" max="8" width="21.33203125" style="95" customWidth="1"/>
    <col min="9" max="9" width="10.109375" style="95" customWidth="1"/>
    <col min="10" max="10" width="10.33203125" style="95" customWidth="1"/>
    <col min="11" max="11" width="36" style="95" customWidth="1"/>
    <col min="12" max="16384" width="9.109375" style="95"/>
  </cols>
  <sheetData>
    <row r="2" spans="1:11">
      <c r="B2" s="760" t="s">
        <v>5116</v>
      </c>
      <c r="C2" s="762"/>
      <c r="D2" s="761" t="s">
        <v>5109</v>
      </c>
      <c r="E2" s="761">
        <v>2025</v>
      </c>
      <c r="F2" s="761"/>
      <c r="G2" s="197"/>
      <c r="H2" s="197"/>
      <c r="I2" s="197"/>
      <c r="J2" s="197"/>
      <c r="K2" s="197"/>
    </row>
    <row r="3" spans="1:11" ht="82.8">
      <c r="A3" s="211" t="s">
        <v>247</v>
      </c>
      <c r="B3" s="212" t="s">
        <v>200</v>
      </c>
      <c r="C3" s="212" t="s">
        <v>206</v>
      </c>
      <c r="D3" s="213" t="s">
        <v>194</v>
      </c>
      <c r="E3" s="213" t="s">
        <v>202</v>
      </c>
      <c r="F3" s="213" t="s">
        <v>195</v>
      </c>
      <c r="G3" s="213" t="s">
        <v>203</v>
      </c>
      <c r="H3" s="213" t="s">
        <v>207</v>
      </c>
      <c r="I3" s="213" t="s">
        <v>197</v>
      </c>
      <c r="J3" s="213" t="s">
        <v>198</v>
      </c>
      <c r="K3" s="213" t="s">
        <v>204</v>
      </c>
    </row>
    <row r="4" spans="1:11" ht="27.6" customHeight="1">
      <c r="A4" s="1629" t="s">
        <v>348</v>
      </c>
      <c r="B4" s="1630">
        <v>1</v>
      </c>
      <c r="C4" s="1631" t="s">
        <v>710</v>
      </c>
      <c r="D4" s="1631" t="s">
        <v>711</v>
      </c>
      <c r="E4" s="1631">
        <v>28</v>
      </c>
      <c r="F4" s="1631" t="s">
        <v>712</v>
      </c>
      <c r="G4" s="1636" t="s">
        <v>713</v>
      </c>
      <c r="H4" s="296" t="s">
        <v>4902</v>
      </c>
      <c r="I4" s="382" t="s">
        <v>4903</v>
      </c>
      <c r="J4" s="382">
        <v>2018</v>
      </c>
      <c r="K4" s="382" t="s">
        <v>714</v>
      </c>
    </row>
    <row r="5" spans="1:11" ht="27.6">
      <c r="A5" s="1629"/>
      <c r="B5" s="1630"/>
      <c r="C5" s="1631"/>
      <c r="D5" s="1631"/>
      <c r="E5" s="1631"/>
      <c r="F5" s="1631"/>
      <c r="G5" s="1636"/>
      <c r="H5" s="296" t="s">
        <v>4904</v>
      </c>
      <c r="I5" s="382" t="s">
        <v>715</v>
      </c>
      <c r="J5" s="382">
        <v>2009</v>
      </c>
      <c r="K5" s="382" t="s">
        <v>714</v>
      </c>
    </row>
    <row r="6" spans="1:11" ht="55.2">
      <c r="A6" s="1629"/>
      <c r="B6" s="1630"/>
      <c r="C6" s="1631"/>
      <c r="D6" s="1631"/>
      <c r="E6" s="1631"/>
      <c r="F6" s="1631"/>
      <c r="G6" s="1636"/>
      <c r="H6" s="296" t="s">
        <v>4905</v>
      </c>
      <c r="I6" s="382" t="s">
        <v>716</v>
      </c>
      <c r="J6" s="382">
        <v>2018</v>
      </c>
      <c r="K6" s="382" t="s">
        <v>714</v>
      </c>
    </row>
    <row r="7" spans="1:11" ht="55.2">
      <c r="A7" s="1629"/>
      <c r="B7" s="1630"/>
      <c r="C7" s="1631"/>
      <c r="D7" s="1631"/>
      <c r="E7" s="1631"/>
      <c r="F7" s="1631"/>
      <c r="G7" s="1636"/>
      <c r="H7" s="296" t="s">
        <v>717</v>
      </c>
      <c r="I7" s="382" t="s">
        <v>718</v>
      </c>
      <c r="J7" s="298">
        <v>2015</v>
      </c>
      <c r="K7" s="298" t="s">
        <v>714</v>
      </c>
    </row>
    <row r="8" spans="1:11" ht="60" customHeight="1">
      <c r="A8" s="1629" t="s">
        <v>4001</v>
      </c>
      <c r="B8" s="1632">
        <v>29</v>
      </c>
      <c r="C8" s="1637" t="s">
        <v>3956</v>
      </c>
      <c r="D8" s="1637" t="s">
        <v>3957</v>
      </c>
      <c r="E8" s="1632">
        <v>30</v>
      </c>
      <c r="F8" s="1634">
        <v>3.0373333333333337</v>
      </c>
      <c r="G8" s="1632">
        <v>2.5</v>
      </c>
      <c r="H8" s="214" t="s">
        <v>3958</v>
      </c>
      <c r="I8" s="214" t="s">
        <v>3959</v>
      </c>
      <c r="J8" s="214">
        <v>2017</v>
      </c>
      <c r="K8" s="1635" t="s">
        <v>3960</v>
      </c>
    </row>
    <row r="9" spans="1:11" ht="41.4">
      <c r="A9" s="1629"/>
      <c r="B9" s="1632"/>
      <c r="C9" s="1637"/>
      <c r="D9" s="1637"/>
      <c r="E9" s="1632"/>
      <c r="F9" s="1634"/>
      <c r="G9" s="1632"/>
      <c r="H9" s="214" t="s">
        <v>3961</v>
      </c>
      <c r="I9" s="214" t="s">
        <v>3962</v>
      </c>
      <c r="J9" s="214">
        <v>2019</v>
      </c>
      <c r="K9" s="1635"/>
    </row>
    <row r="10" spans="1:11">
      <c r="A10" s="1629"/>
      <c r="B10" s="1633"/>
      <c r="C10" s="1633"/>
      <c r="D10" s="1633"/>
      <c r="E10" s="1633"/>
      <c r="F10" s="1633"/>
      <c r="G10" s="1633"/>
      <c r="H10" s="214" t="s">
        <v>3963</v>
      </c>
      <c r="I10" s="214">
        <v>501020</v>
      </c>
      <c r="J10" s="214">
        <v>2020</v>
      </c>
      <c r="K10" s="1635"/>
    </row>
    <row r="11" spans="1:11" ht="57" customHeight="1">
      <c r="A11" s="1629"/>
      <c r="B11" s="1637">
        <v>30</v>
      </c>
      <c r="C11" s="1637" t="s">
        <v>1578</v>
      </c>
      <c r="D11" s="1637" t="s">
        <v>3964</v>
      </c>
      <c r="E11" s="1637">
        <v>15</v>
      </c>
      <c r="F11" s="1637">
        <v>4.08</v>
      </c>
      <c r="G11" s="1637">
        <v>2.5</v>
      </c>
      <c r="H11" s="214" t="s">
        <v>3965</v>
      </c>
      <c r="I11" s="214" t="s">
        <v>3966</v>
      </c>
      <c r="J11" s="214">
        <v>2011</v>
      </c>
      <c r="K11" s="1637" t="s">
        <v>3967</v>
      </c>
    </row>
    <row r="12" spans="1:11" ht="27.6">
      <c r="A12" s="1629"/>
      <c r="B12" s="1637"/>
      <c r="C12" s="1637"/>
      <c r="D12" s="1637"/>
      <c r="E12" s="1637"/>
      <c r="F12" s="1637"/>
      <c r="G12" s="1637"/>
      <c r="H12" s="214" t="s">
        <v>3968</v>
      </c>
      <c r="I12" s="215" t="s">
        <v>3969</v>
      </c>
      <c r="J12" s="214">
        <v>2012</v>
      </c>
      <c r="K12" s="1637"/>
    </row>
    <row r="13" spans="1:11" ht="27.6">
      <c r="A13" s="1629"/>
      <c r="B13" s="1637"/>
      <c r="C13" s="1637"/>
      <c r="D13" s="1637"/>
      <c r="E13" s="1637"/>
      <c r="F13" s="1637"/>
      <c r="G13" s="1637"/>
      <c r="H13" s="214" t="s">
        <v>3970</v>
      </c>
      <c r="I13" s="215">
        <v>604110</v>
      </c>
      <c r="J13" s="214">
        <v>2012</v>
      </c>
      <c r="K13" s="1637"/>
    </row>
    <row r="14" spans="1:11" ht="27.6">
      <c r="A14" s="1629"/>
      <c r="B14" s="1637">
        <v>31</v>
      </c>
      <c r="C14" s="1637" t="s">
        <v>1579</v>
      </c>
      <c r="D14" s="1637" t="s">
        <v>1580</v>
      </c>
      <c r="E14" s="1637">
        <v>15</v>
      </c>
      <c r="F14" s="1637">
        <v>4.08</v>
      </c>
      <c r="G14" s="1637">
        <v>2.5</v>
      </c>
      <c r="H14" s="214" t="s">
        <v>3971</v>
      </c>
      <c r="I14" s="214" t="s">
        <v>3972</v>
      </c>
      <c r="J14" s="214">
        <v>2016</v>
      </c>
      <c r="K14" s="1637" t="s">
        <v>3973</v>
      </c>
    </row>
    <row r="15" spans="1:11">
      <c r="A15" s="1629"/>
      <c r="B15" s="1637"/>
      <c r="C15" s="1637"/>
      <c r="D15" s="1637"/>
      <c r="E15" s="1637"/>
      <c r="F15" s="1637"/>
      <c r="G15" s="1637"/>
      <c r="H15" s="1637" t="s">
        <v>3974</v>
      </c>
      <c r="I15" s="1637" t="s">
        <v>3975</v>
      </c>
      <c r="J15" s="1637">
        <v>2011</v>
      </c>
      <c r="K15" s="1637"/>
    </row>
    <row r="16" spans="1:11">
      <c r="A16" s="1629"/>
      <c r="B16" s="1637"/>
      <c r="C16" s="1637"/>
      <c r="D16" s="1637"/>
      <c r="E16" s="1637"/>
      <c r="F16" s="1637"/>
      <c r="G16" s="1637"/>
      <c r="H16" s="1637"/>
      <c r="I16" s="1637"/>
      <c r="J16" s="1637"/>
      <c r="K16" s="1637"/>
    </row>
    <row r="17" spans="1:11">
      <c r="A17" s="1629"/>
      <c r="B17" s="1637"/>
      <c r="C17" s="1637"/>
      <c r="D17" s="1637"/>
      <c r="E17" s="1637"/>
      <c r="F17" s="1637"/>
      <c r="G17" s="1637"/>
      <c r="H17" s="1637"/>
      <c r="I17" s="1637"/>
      <c r="J17" s="1637"/>
      <c r="K17" s="1637"/>
    </row>
    <row r="18" spans="1:11" ht="151.80000000000001">
      <c r="A18" s="1629"/>
      <c r="B18" s="1637"/>
      <c r="C18" s="1637"/>
      <c r="D18" s="1637"/>
      <c r="E18" s="1637"/>
      <c r="F18" s="1637"/>
      <c r="G18" s="1637"/>
      <c r="H18" s="214" t="s">
        <v>3976</v>
      </c>
      <c r="I18" s="216" t="s">
        <v>3977</v>
      </c>
      <c r="J18" s="214">
        <v>2011</v>
      </c>
      <c r="K18" s="1637"/>
    </row>
    <row r="19" spans="1:11" ht="27.6">
      <c r="A19" s="1629"/>
      <c r="B19" s="1637"/>
      <c r="C19" s="1637"/>
      <c r="D19" s="1637"/>
      <c r="E19" s="1637"/>
      <c r="F19" s="1637"/>
      <c r="G19" s="1637"/>
      <c r="H19" s="214" t="s">
        <v>3978</v>
      </c>
      <c r="I19" s="214">
        <v>602300</v>
      </c>
      <c r="J19" s="214">
        <v>2009</v>
      </c>
      <c r="K19" s="1637"/>
    </row>
    <row r="20" spans="1:11" ht="27.6">
      <c r="A20" s="1629"/>
      <c r="B20" s="1637"/>
      <c r="C20" s="1637"/>
      <c r="D20" s="1637"/>
      <c r="E20" s="1637"/>
      <c r="F20" s="1637"/>
      <c r="G20" s="1637"/>
      <c r="H20" s="214" t="s">
        <v>3979</v>
      </c>
      <c r="I20" s="214">
        <v>603518</v>
      </c>
      <c r="J20" s="214">
        <v>2012</v>
      </c>
      <c r="K20" s="1637"/>
    </row>
    <row r="21" spans="1:11" ht="27.6">
      <c r="A21" s="1629"/>
      <c r="B21" s="1637"/>
      <c r="C21" s="1637"/>
      <c r="D21" s="1637"/>
      <c r="E21" s="1637"/>
      <c r="F21" s="1637"/>
      <c r="G21" s="1637"/>
      <c r="H21" s="214" t="s">
        <v>3980</v>
      </c>
      <c r="I21" s="214" t="s">
        <v>3981</v>
      </c>
      <c r="J21" s="214">
        <v>2020</v>
      </c>
      <c r="K21" s="1637"/>
    </row>
    <row r="22" spans="1:11">
      <c r="A22" s="1629"/>
      <c r="B22" s="1633"/>
      <c r="C22" s="1633"/>
      <c r="D22" s="1633"/>
      <c r="E22" s="1633"/>
      <c r="F22" s="1633"/>
      <c r="G22" s="1633"/>
      <c r="H22" s="248" t="s">
        <v>4200</v>
      </c>
      <c r="I22" s="248">
        <v>501087</v>
      </c>
      <c r="J22" s="248">
        <v>2021</v>
      </c>
      <c r="K22" s="1637"/>
    </row>
    <row r="23" spans="1:11" ht="41.4">
      <c r="A23" s="1629"/>
      <c r="B23" s="1637">
        <v>32</v>
      </c>
      <c r="C23" s="1637" t="s">
        <v>1581</v>
      </c>
      <c r="D23" s="1637" t="s">
        <v>1582</v>
      </c>
      <c r="E23" s="1637">
        <v>15</v>
      </c>
      <c r="F23" s="1637">
        <v>4.0199999999999996</v>
      </c>
      <c r="G23" s="1637">
        <v>2.5</v>
      </c>
      <c r="H23" s="214" t="s">
        <v>3982</v>
      </c>
      <c r="I23" s="214" t="s">
        <v>1583</v>
      </c>
      <c r="J23" s="214">
        <v>2014</v>
      </c>
      <c r="K23" s="1637" t="s">
        <v>1584</v>
      </c>
    </row>
    <row r="24" spans="1:11" ht="41.4">
      <c r="A24" s="1629"/>
      <c r="B24" s="1637"/>
      <c r="C24" s="1637"/>
      <c r="D24" s="1637"/>
      <c r="E24" s="1637"/>
      <c r="F24" s="1637"/>
      <c r="G24" s="1637"/>
      <c r="H24" s="214" t="s">
        <v>3983</v>
      </c>
      <c r="I24" s="214">
        <v>607437</v>
      </c>
      <c r="J24" s="214">
        <v>2014</v>
      </c>
      <c r="K24" s="1637"/>
    </row>
    <row r="25" spans="1:11" ht="69">
      <c r="A25" s="1629"/>
      <c r="B25" s="1637"/>
      <c r="C25" s="1637"/>
      <c r="D25" s="1637"/>
      <c r="E25" s="1637"/>
      <c r="F25" s="1637"/>
      <c r="G25" s="1637"/>
      <c r="H25" s="214" t="s">
        <v>3984</v>
      </c>
      <c r="I25" s="214" t="s">
        <v>3985</v>
      </c>
      <c r="J25" s="214">
        <v>2011</v>
      </c>
      <c r="K25" s="1637"/>
    </row>
    <row r="26" spans="1:11" ht="41.4">
      <c r="A26" s="1629"/>
      <c r="B26" s="1637"/>
      <c r="C26" s="1637"/>
      <c r="D26" s="1637"/>
      <c r="E26" s="1637"/>
      <c r="F26" s="1637"/>
      <c r="G26" s="1637"/>
      <c r="H26" s="214" t="s">
        <v>3986</v>
      </c>
      <c r="I26" s="214" t="s">
        <v>3987</v>
      </c>
      <c r="J26" s="214">
        <v>2008</v>
      </c>
      <c r="K26" s="1637"/>
    </row>
    <row r="27" spans="1:11" ht="27.6">
      <c r="A27" s="1629"/>
      <c r="B27" s="1637"/>
      <c r="C27" s="1637"/>
      <c r="D27" s="1637"/>
      <c r="E27" s="1637"/>
      <c r="F27" s="1637"/>
      <c r="G27" s="1637"/>
      <c r="H27" s="214" t="s">
        <v>3988</v>
      </c>
      <c r="I27" s="214">
        <v>602299</v>
      </c>
      <c r="J27" s="214">
        <v>2009</v>
      </c>
      <c r="K27" s="1637"/>
    </row>
    <row r="28" spans="1:11" ht="27.6">
      <c r="A28" s="1629"/>
      <c r="B28" s="1637"/>
      <c r="C28" s="1637"/>
      <c r="D28" s="1637"/>
      <c r="E28" s="1637"/>
      <c r="F28" s="1637"/>
      <c r="G28" s="1637"/>
      <c r="H28" s="214" t="s">
        <v>3989</v>
      </c>
      <c r="I28" s="214">
        <v>603254</v>
      </c>
      <c r="J28" s="214">
        <v>2011</v>
      </c>
      <c r="K28" s="1637"/>
    </row>
    <row r="29" spans="1:11" ht="27.6">
      <c r="A29" s="1629"/>
      <c r="B29" s="1637"/>
      <c r="C29" s="1637"/>
      <c r="D29" s="1637"/>
      <c r="E29" s="1637"/>
      <c r="F29" s="1637"/>
      <c r="G29" s="1637"/>
      <c r="H29" s="214" t="s">
        <v>3990</v>
      </c>
      <c r="I29" s="214" t="s">
        <v>3991</v>
      </c>
      <c r="J29" s="214">
        <v>2009</v>
      </c>
      <c r="K29" s="1637"/>
    </row>
    <row r="30" spans="1:11" ht="27.6">
      <c r="A30" s="1629"/>
      <c r="B30" s="1637"/>
      <c r="C30" s="1637"/>
      <c r="D30" s="1637"/>
      <c r="E30" s="1637"/>
      <c r="F30" s="1637"/>
      <c r="G30" s="1637"/>
      <c r="H30" s="214" t="s">
        <v>3970</v>
      </c>
      <c r="I30" s="214">
        <v>604078</v>
      </c>
      <c r="J30" s="214">
        <v>2012</v>
      </c>
      <c r="K30" s="1637"/>
    </row>
    <row r="31" spans="1:11">
      <c r="A31" s="1629"/>
      <c r="B31" s="1637"/>
      <c r="C31" s="1637"/>
      <c r="D31" s="1637"/>
      <c r="E31" s="1637"/>
      <c r="F31" s="1637"/>
      <c r="G31" s="1637"/>
      <c r="H31" s="247" t="s">
        <v>4200</v>
      </c>
      <c r="I31" s="248">
        <v>501088</v>
      </c>
      <c r="J31" s="249">
        <v>2021</v>
      </c>
      <c r="K31" s="1637"/>
    </row>
    <row r="32" spans="1:11" ht="41.4">
      <c r="A32" s="1629"/>
      <c r="B32" s="1637">
        <v>33</v>
      </c>
      <c r="C32" s="1637" t="s">
        <v>1585</v>
      </c>
      <c r="D32" s="1637" t="s">
        <v>1586</v>
      </c>
      <c r="E32" s="1637">
        <v>15</v>
      </c>
      <c r="F32" s="1637">
        <v>4.0199999999999996</v>
      </c>
      <c r="G32" s="1637">
        <v>2.5</v>
      </c>
      <c r="H32" s="214" t="s">
        <v>3992</v>
      </c>
      <c r="I32" s="214" t="s">
        <v>3993</v>
      </c>
      <c r="J32" s="214">
        <v>2016</v>
      </c>
      <c r="K32" s="1637" t="s">
        <v>3994</v>
      </c>
    </row>
    <row r="33" spans="1:11" ht="27.6">
      <c r="A33" s="1629"/>
      <c r="B33" s="1637"/>
      <c r="C33" s="1637"/>
      <c r="D33" s="1637"/>
      <c r="E33" s="1637"/>
      <c r="F33" s="1637"/>
      <c r="G33" s="1637"/>
      <c r="H33" s="214" t="s">
        <v>3995</v>
      </c>
      <c r="I33" s="214" t="s">
        <v>3996</v>
      </c>
      <c r="J33" s="214">
        <v>2015</v>
      </c>
      <c r="K33" s="1637"/>
    </row>
    <row r="34" spans="1:11" ht="27.6">
      <c r="A34" s="1629"/>
      <c r="B34" s="1637"/>
      <c r="C34" s="1637"/>
      <c r="D34" s="1637"/>
      <c r="E34" s="1637"/>
      <c r="F34" s="1637"/>
      <c r="G34" s="1637"/>
      <c r="H34" s="214" t="s">
        <v>3664</v>
      </c>
      <c r="I34" s="214">
        <v>611449</v>
      </c>
      <c r="J34" s="214">
        <v>2018</v>
      </c>
      <c r="K34" s="1637"/>
    </row>
    <row r="35" spans="1:11" ht="27.6">
      <c r="A35" s="1629"/>
      <c r="B35" s="1637"/>
      <c r="C35" s="1637"/>
      <c r="D35" s="1637"/>
      <c r="E35" s="1637"/>
      <c r="F35" s="1637"/>
      <c r="G35" s="1637"/>
      <c r="H35" s="214" t="s">
        <v>3970</v>
      </c>
      <c r="I35" s="214">
        <v>604077</v>
      </c>
      <c r="J35" s="214">
        <v>2012</v>
      </c>
      <c r="K35" s="1637"/>
    </row>
    <row r="36" spans="1:11">
      <c r="A36" s="1629"/>
      <c r="B36" s="1637"/>
      <c r="C36" s="1637"/>
      <c r="D36" s="1637"/>
      <c r="E36" s="1637"/>
      <c r="F36" s="1637"/>
      <c r="G36" s="1637"/>
      <c r="H36" s="237" t="s">
        <v>4201</v>
      </c>
      <c r="I36" s="238">
        <v>501066</v>
      </c>
      <c r="J36" s="237">
        <v>2021</v>
      </c>
      <c r="K36" s="1637"/>
    </row>
    <row r="37" spans="1:11" ht="55.2">
      <c r="A37" s="1629"/>
      <c r="B37" s="1637">
        <v>34</v>
      </c>
      <c r="C37" s="1637" t="s">
        <v>1587</v>
      </c>
      <c r="D37" s="1637" t="s">
        <v>1588</v>
      </c>
      <c r="E37" s="1637">
        <v>15</v>
      </c>
      <c r="F37" s="1637">
        <v>4.08</v>
      </c>
      <c r="G37" s="1637">
        <v>2.5</v>
      </c>
      <c r="H37" s="214" t="s">
        <v>3997</v>
      </c>
      <c r="I37" s="214" t="s">
        <v>1589</v>
      </c>
      <c r="J37" s="214">
        <v>2016</v>
      </c>
      <c r="K37" s="1637" t="s">
        <v>3998</v>
      </c>
    </row>
    <row r="38" spans="1:11" ht="27.6">
      <c r="A38" s="1629"/>
      <c r="B38" s="1637"/>
      <c r="C38" s="1637"/>
      <c r="D38" s="1637"/>
      <c r="E38" s="1637"/>
      <c r="F38" s="1637"/>
      <c r="G38" s="1637"/>
      <c r="H38" s="214" t="s">
        <v>3999</v>
      </c>
      <c r="I38" s="214" t="s">
        <v>4000</v>
      </c>
      <c r="J38" s="214">
        <v>2016</v>
      </c>
      <c r="K38" s="1637"/>
    </row>
    <row r="39" spans="1:11" ht="27.6">
      <c r="A39" s="1629"/>
      <c r="B39" s="1637"/>
      <c r="C39" s="1637"/>
      <c r="D39" s="1637"/>
      <c r="E39" s="1637"/>
      <c r="F39" s="1637"/>
      <c r="G39" s="1637"/>
      <c r="H39" s="214" t="s">
        <v>3970</v>
      </c>
      <c r="I39" s="214">
        <v>604076</v>
      </c>
      <c r="J39" s="214">
        <v>2012</v>
      </c>
      <c r="K39" s="1637"/>
    </row>
    <row r="40" spans="1:11">
      <c r="A40" s="1629"/>
      <c r="B40" s="1637"/>
      <c r="C40" s="1637"/>
      <c r="D40" s="1637"/>
      <c r="E40" s="1637"/>
      <c r="F40" s="1637"/>
      <c r="G40" s="1637"/>
      <c r="H40" s="246" t="s">
        <v>4200</v>
      </c>
      <c r="I40" s="246">
        <v>501087</v>
      </c>
      <c r="J40" s="246">
        <v>2021</v>
      </c>
      <c r="K40" s="1637"/>
    </row>
  </sheetData>
  <mergeCells count="53">
    <mergeCell ref="K37:K40"/>
    <mergeCell ref="E23:E31"/>
    <mergeCell ref="F23:F31"/>
    <mergeCell ref="G23:G31"/>
    <mergeCell ref="K23:K31"/>
    <mergeCell ref="G32:G36"/>
    <mergeCell ref="K32:K36"/>
    <mergeCell ref="E32:E36"/>
    <mergeCell ref="F32:F36"/>
    <mergeCell ref="E37:E40"/>
    <mergeCell ref="F37:F40"/>
    <mergeCell ref="G37:G40"/>
    <mergeCell ref="E11:E13"/>
    <mergeCell ref="F11:F13"/>
    <mergeCell ref="G11:G13"/>
    <mergeCell ref="K11:K13"/>
    <mergeCell ref="B14:B22"/>
    <mergeCell ref="C14:C22"/>
    <mergeCell ref="D14:D22"/>
    <mergeCell ref="E14:E22"/>
    <mergeCell ref="F14:F22"/>
    <mergeCell ref="G14:G22"/>
    <mergeCell ref="K14:K22"/>
    <mergeCell ref="H15:H17"/>
    <mergeCell ref="I15:I17"/>
    <mergeCell ref="J15:J17"/>
    <mergeCell ref="A8:A40"/>
    <mergeCell ref="B8:B10"/>
    <mergeCell ref="C8:C10"/>
    <mergeCell ref="D8:D10"/>
    <mergeCell ref="B11:B13"/>
    <mergeCell ref="C11:C13"/>
    <mergeCell ref="D11:D13"/>
    <mergeCell ref="B23:B31"/>
    <mergeCell ref="C23:C31"/>
    <mergeCell ref="D23:D31"/>
    <mergeCell ref="B37:B40"/>
    <mergeCell ref="C37:C40"/>
    <mergeCell ref="D37:D40"/>
    <mergeCell ref="B32:B36"/>
    <mergeCell ref="C32:C36"/>
    <mergeCell ref="D32:D36"/>
    <mergeCell ref="E8:E10"/>
    <mergeCell ref="F8:F10"/>
    <mergeCell ref="G8:G10"/>
    <mergeCell ref="K8:K10"/>
    <mergeCell ref="G4:G7"/>
    <mergeCell ref="F4:F7"/>
    <mergeCell ref="A4:A7"/>
    <mergeCell ref="B4:B7"/>
    <mergeCell ref="C4:C7"/>
    <mergeCell ref="D4:D7"/>
    <mergeCell ref="E4:E7"/>
  </mergeCells>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635"/>
  <sheetViews>
    <sheetView zoomScale="70" zoomScaleNormal="70" workbookViewId="0">
      <selection activeCell="B3" sqref="B3"/>
    </sheetView>
  </sheetViews>
  <sheetFormatPr defaultColWidth="9.109375" defaultRowHeight="13.8"/>
  <cols>
    <col min="1" max="2" width="9.109375" style="187"/>
    <col min="3" max="3" width="27" style="187" customWidth="1"/>
    <col min="4" max="4" width="18.44140625" style="187" customWidth="1"/>
    <col min="5" max="5" width="10.5546875" style="187" customWidth="1"/>
    <col min="6" max="6" width="9.109375" style="187"/>
    <col min="7" max="7" width="13.33203125" style="187" customWidth="1"/>
    <col min="8" max="8" width="42.88671875" style="95" bestFit="1" customWidth="1"/>
    <col min="9" max="9" width="13.109375" style="210" customWidth="1"/>
    <col min="10" max="10" width="11" style="210" customWidth="1"/>
    <col min="11" max="11" width="36.6640625" style="187" customWidth="1"/>
    <col min="12" max="16384" width="9.109375" style="187"/>
  </cols>
  <sheetData>
    <row r="2" spans="1:11">
      <c r="B2" s="188" t="s">
        <v>5115</v>
      </c>
      <c r="C2" s="196"/>
      <c r="D2" s="288" t="s">
        <v>5110</v>
      </c>
      <c r="E2" s="196"/>
      <c r="F2" s="196"/>
      <c r="G2" s="196"/>
      <c r="H2" s="197"/>
      <c r="I2" s="198"/>
      <c r="J2" s="198"/>
      <c r="K2" s="196"/>
    </row>
    <row r="3" spans="1:11" ht="84" customHeight="1">
      <c r="A3" s="199" t="s">
        <v>247</v>
      </c>
      <c r="B3" s="190" t="s">
        <v>200</v>
      </c>
      <c r="C3" s="190" t="s">
        <v>208</v>
      </c>
      <c r="D3" s="190" t="s">
        <v>194</v>
      </c>
      <c r="E3" s="190" t="s">
        <v>202</v>
      </c>
      <c r="F3" s="190" t="s">
        <v>195</v>
      </c>
      <c r="G3" s="190" t="s">
        <v>203</v>
      </c>
      <c r="H3" s="185" t="s">
        <v>325</v>
      </c>
      <c r="I3" s="185" t="s">
        <v>197</v>
      </c>
      <c r="J3" s="185" t="s">
        <v>198</v>
      </c>
      <c r="K3" s="190" t="s">
        <v>209</v>
      </c>
    </row>
    <row r="4" spans="1:11" ht="28.5" customHeight="1">
      <c r="A4" s="1565" t="s">
        <v>348</v>
      </c>
      <c r="B4" s="1649">
        <v>1</v>
      </c>
      <c r="C4" s="1621" t="s">
        <v>1498</v>
      </c>
      <c r="D4" s="1589" t="s">
        <v>719</v>
      </c>
      <c r="E4" s="1589" t="s">
        <v>503</v>
      </c>
      <c r="F4" s="1589" t="s">
        <v>504</v>
      </c>
      <c r="G4" s="1589" t="s">
        <v>505</v>
      </c>
      <c r="H4" s="200" t="s">
        <v>720</v>
      </c>
      <c r="I4" s="1648" t="s">
        <v>721</v>
      </c>
      <c r="J4" s="1648">
        <v>2005</v>
      </c>
      <c r="K4" s="201" t="s">
        <v>722</v>
      </c>
    </row>
    <row r="5" spans="1:11">
      <c r="A5" s="1566"/>
      <c r="B5" s="1650"/>
      <c r="C5" s="1622"/>
      <c r="D5" s="1590"/>
      <c r="E5" s="1590"/>
      <c r="F5" s="1590"/>
      <c r="G5" s="1590"/>
      <c r="H5" s="200" t="s">
        <v>723</v>
      </c>
      <c r="I5" s="1648"/>
      <c r="J5" s="1648"/>
      <c r="K5" s="202"/>
    </row>
    <row r="6" spans="1:11">
      <c r="A6" s="1566"/>
      <c r="B6" s="1650"/>
      <c r="C6" s="1622"/>
      <c r="D6" s="1590"/>
      <c r="E6" s="1590"/>
      <c r="F6" s="1590"/>
      <c r="G6" s="1590"/>
      <c r="H6" s="200" t="s">
        <v>724</v>
      </c>
      <c r="I6" s="1648"/>
      <c r="J6" s="1648"/>
      <c r="K6" s="202"/>
    </row>
    <row r="7" spans="1:11">
      <c r="A7" s="1566"/>
      <c r="B7" s="1650"/>
      <c r="C7" s="1622"/>
      <c r="D7" s="1590"/>
      <c r="E7" s="1590"/>
      <c r="F7" s="1590"/>
      <c r="G7" s="1590"/>
      <c r="H7" s="200" t="s">
        <v>725</v>
      </c>
      <c r="I7" s="1648"/>
      <c r="J7" s="1648"/>
      <c r="K7" s="202"/>
    </row>
    <row r="8" spans="1:11">
      <c r="A8" s="1566"/>
      <c r="B8" s="1650"/>
      <c r="C8" s="1622"/>
      <c r="D8" s="1590"/>
      <c r="E8" s="1590"/>
      <c r="F8" s="1590"/>
      <c r="G8" s="1590"/>
      <c r="H8" s="200" t="s">
        <v>726</v>
      </c>
      <c r="I8" s="1648"/>
      <c r="J8" s="1648"/>
      <c r="K8" s="202"/>
    </row>
    <row r="9" spans="1:11">
      <c r="A9" s="1566"/>
      <c r="B9" s="1650"/>
      <c r="C9" s="1622"/>
      <c r="D9" s="1590"/>
      <c r="E9" s="1590"/>
      <c r="F9" s="1590"/>
      <c r="G9" s="1590"/>
      <c r="H9" s="200" t="s">
        <v>727</v>
      </c>
      <c r="I9" s="1648"/>
      <c r="J9" s="1648"/>
      <c r="K9" s="202"/>
    </row>
    <row r="10" spans="1:11">
      <c r="A10" s="1566"/>
      <c r="B10" s="1650"/>
      <c r="C10" s="1622"/>
      <c r="D10" s="1590"/>
      <c r="E10" s="1590"/>
      <c r="F10" s="1590"/>
      <c r="G10" s="1590"/>
      <c r="H10" s="200" t="s">
        <v>728</v>
      </c>
      <c r="I10" s="168" t="s">
        <v>1474</v>
      </c>
      <c r="J10" s="168">
        <v>2009</v>
      </c>
      <c r="K10" s="202"/>
    </row>
    <row r="11" spans="1:11">
      <c r="A11" s="1566"/>
      <c r="B11" s="1650"/>
      <c r="C11" s="1622"/>
      <c r="D11" s="1590"/>
      <c r="E11" s="1590"/>
      <c r="F11" s="1590"/>
      <c r="G11" s="1590"/>
      <c r="H11" s="200" t="s">
        <v>730</v>
      </c>
      <c r="I11" s="168" t="s">
        <v>1475</v>
      </c>
      <c r="J11" s="168">
        <v>2011</v>
      </c>
      <c r="K11" s="202"/>
    </row>
    <row r="12" spans="1:11" ht="41.4">
      <c r="A12" s="1566"/>
      <c r="B12" s="1650"/>
      <c r="C12" s="1622"/>
      <c r="D12" s="1590"/>
      <c r="E12" s="1590"/>
      <c r="F12" s="1590"/>
      <c r="G12" s="1590"/>
      <c r="H12" s="200" t="s">
        <v>732</v>
      </c>
      <c r="I12" s="168" t="s">
        <v>1476</v>
      </c>
      <c r="J12" s="168" t="s">
        <v>733</v>
      </c>
      <c r="K12" s="202"/>
    </row>
    <row r="13" spans="1:11" ht="41.4">
      <c r="A13" s="1566"/>
      <c r="B13" s="1650"/>
      <c r="C13" s="1622"/>
      <c r="D13" s="1590"/>
      <c r="E13" s="1590"/>
      <c r="F13" s="1590"/>
      <c r="G13" s="1590"/>
      <c r="H13" s="200" t="s">
        <v>734</v>
      </c>
      <c r="I13" s="168" t="s">
        <v>735</v>
      </c>
      <c r="J13" s="168">
        <v>2005</v>
      </c>
      <c r="K13" s="202"/>
    </row>
    <row r="14" spans="1:11" ht="27.6">
      <c r="A14" s="1566"/>
      <c r="B14" s="1650"/>
      <c r="C14" s="1622"/>
      <c r="D14" s="1590"/>
      <c r="E14" s="1590"/>
      <c r="F14" s="1590"/>
      <c r="G14" s="1590"/>
      <c r="H14" s="200" t="s">
        <v>736</v>
      </c>
      <c r="I14" s="1648" t="s">
        <v>1197</v>
      </c>
      <c r="J14" s="1648">
        <v>2007</v>
      </c>
      <c r="K14" s="202"/>
    </row>
    <row r="15" spans="1:11" ht="27.6">
      <c r="A15" s="1566"/>
      <c r="B15" s="1650"/>
      <c r="C15" s="1622"/>
      <c r="D15" s="1590"/>
      <c r="E15" s="1590"/>
      <c r="F15" s="1590"/>
      <c r="G15" s="1590"/>
      <c r="H15" s="200" t="s">
        <v>737</v>
      </c>
      <c r="I15" s="1648"/>
      <c r="J15" s="1648"/>
      <c r="K15" s="202"/>
    </row>
    <row r="16" spans="1:11">
      <c r="A16" s="1566"/>
      <c r="B16" s="1650"/>
      <c r="C16" s="1622"/>
      <c r="D16" s="1590"/>
      <c r="E16" s="1590"/>
      <c r="F16" s="1590"/>
      <c r="G16" s="1590"/>
      <c r="H16" s="200" t="s">
        <v>738</v>
      </c>
      <c r="I16" s="1648"/>
      <c r="J16" s="1648"/>
      <c r="K16" s="202"/>
    </row>
    <row r="17" spans="1:11">
      <c r="A17" s="1566"/>
      <c r="B17" s="1650"/>
      <c r="C17" s="1622"/>
      <c r="D17" s="1590"/>
      <c r="E17" s="1590"/>
      <c r="F17" s="1590"/>
      <c r="G17" s="1590"/>
      <c r="H17" s="200" t="s">
        <v>739</v>
      </c>
      <c r="I17" s="1648"/>
      <c r="J17" s="1648"/>
      <c r="K17" s="202"/>
    </row>
    <row r="18" spans="1:11">
      <c r="A18" s="1566"/>
      <c r="B18" s="1650"/>
      <c r="C18" s="1622"/>
      <c r="D18" s="1590"/>
      <c r="E18" s="1590"/>
      <c r="F18" s="1590"/>
      <c r="G18" s="1590"/>
      <c r="H18" s="200" t="s">
        <v>740</v>
      </c>
      <c r="I18" s="1648"/>
      <c r="J18" s="1648"/>
      <c r="K18" s="202"/>
    </row>
    <row r="19" spans="1:11" ht="41.4">
      <c r="A19" s="1566"/>
      <c r="B19" s="1650"/>
      <c r="C19" s="1622"/>
      <c r="D19" s="1590"/>
      <c r="E19" s="1590"/>
      <c r="F19" s="1590"/>
      <c r="G19" s="1590"/>
      <c r="H19" s="200" t="s">
        <v>741</v>
      </c>
      <c r="I19" s="1648"/>
      <c r="J19" s="1648"/>
      <c r="K19" s="202"/>
    </row>
    <row r="20" spans="1:11">
      <c r="A20" s="1566"/>
      <c r="B20" s="1650"/>
      <c r="C20" s="1622"/>
      <c r="D20" s="1590"/>
      <c r="E20" s="1590"/>
      <c r="F20" s="1590"/>
      <c r="G20" s="1590"/>
      <c r="H20" s="200" t="s">
        <v>742</v>
      </c>
      <c r="I20" s="1648"/>
      <c r="J20" s="1648"/>
      <c r="K20" s="202"/>
    </row>
    <row r="21" spans="1:11">
      <c r="A21" s="1566"/>
      <c r="B21" s="1650"/>
      <c r="C21" s="1622"/>
      <c r="D21" s="1590"/>
      <c r="E21" s="1590"/>
      <c r="F21" s="1590"/>
      <c r="G21" s="1590"/>
      <c r="H21" s="200" t="s">
        <v>743</v>
      </c>
      <c r="I21" s="1648"/>
      <c r="J21" s="1648"/>
      <c r="K21" s="202"/>
    </row>
    <row r="22" spans="1:11">
      <c r="A22" s="1566"/>
      <c r="B22" s="1650"/>
      <c r="C22" s="1622"/>
      <c r="D22" s="1590"/>
      <c r="E22" s="1590"/>
      <c r="F22" s="1590"/>
      <c r="G22" s="1590"/>
      <c r="H22" s="200" t="s">
        <v>744</v>
      </c>
      <c r="I22" s="1648"/>
      <c r="J22" s="1648"/>
      <c r="K22" s="202"/>
    </row>
    <row r="23" spans="1:11" ht="41.4">
      <c r="A23" s="1566"/>
      <c r="B23" s="1650"/>
      <c r="C23" s="1622"/>
      <c r="D23" s="1590"/>
      <c r="E23" s="1590"/>
      <c r="F23" s="1590"/>
      <c r="G23" s="1590"/>
      <c r="H23" s="200" t="s">
        <v>745</v>
      </c>
      <c r="I23" s="168" t="s">
        <v>746</v>
      </c>
      <c r="J23" s="168">
        <v>2005</v>
      </c>
      <c r="K23" s="202"/>
    </row>
    <row r="24" spans="1:11">
      <c r="A24" s="1566"/>
      <c r="B24" s="1650"/>
      <c r="C24" s="1622"/>
      <c r="D24" s="1590"/>
      <c r="E24" s="1590"/>
      <c r="F24" s="1590"/>
      <c r="G24" s="1590"/>
      <c r="H24" s="200" t="s">
        <v>747</v>
      </c>
      <c r="I24" s="168" t="s">
        <v>748</v>
      </c>
      <c r="J24" s="168">
        <v>2005</v>
      </c>
      <c r="K24" s="202"/>
    </row>
    <row r="25" spans="1:11">
      <c r="A25" s="1566"/>
      <c r="B25" s="1650"/>
      <c r="C25" s="1622"/>
      <c r="D25" s="1590"/>
      <c r="E25" s="1590"/>
      <c r="F25" s="1590"/>
      <c r="G25" s="1590"/>
      <c r="H25" s="200" t="s">
        <v>749</v>
      </c>
      <c r="I25" s="168" t="s">
        <v>750</v>
      </c>
      <c r="J25" s="1648">
        <v>2005</v>
      </c>
      <c r="K25" s="202"/>
    </row>
    <row r="26" spans="1:11">
      <c r="A26" s="1566"/>
      <c r="B26" s="1650"/>
      <c r="C26" s="1622"/>
      <c r="D26" s="1590"/>
      <c r="E26" s="1590"/>
      <c r="F26" s="1590"/>
      <c r="G26" s="1590"/>
      <c r="H26" s="200"/>
      <c r="I26" s="168" t="s">
        <v>751</v>
      </c>
      <c r="J26" s="1648"/>
      <c r="K26" s="202"/>
    </row>
    <row r="27" spans="1:11">
      <c r="A27" s="1566"/>
      <c r="B27" s="1650"/>
      <c r="C27" s="1622"/>
      <c r="D27" s="1590"/>
      <c r="E27" s="1590"/>
      <c r="F27" s="1590"/>
      <c r="G27" s="1590"/>
      <c r="H27" s="200"/>
      <c r="I27" s="168" t="s">
        <v>752</v>
      </c>
      <c r="J27" s="1648"/>
      <c r="K27" s="202"/>
    </row>
    <row r="28" spans="1:11" ht="27.6">
      <c r="A28" s="1566"/>
      <c r="B28" s="1650"/>
      <c r="C28" s="1622"/>
      <c r="D28" s="1590"/>
      <c r="E28" s="1590"/>
      <c r="F28" s="1590"/>
      <c r="G28" s="1590"/>
      <c r="H28" s="200" t="s">
        <v>753</v>
      </c>
      <c r="I28" s="168" t="s">
        <v>754</v>
      </c>
      <c r="J28" s="168">
        <v>2005</v>
      </c>
      <c r="K28" s="202"/>
    </row>
    <row r="29" spans="1:11">
      <c r="A29" s="1566"/>
      <c r="B29" s="1650"/>
      <c r="C29" s="1622"/>
      <c r="D29" s="1590"/>
      <c r="E29" s="1590"/>
      <c r="F29" s="1590"/>
      <c r="G29" s="1590"/>
      <c r="H29" s="200" t="s">
        <v>755</v>
      </c>
      <c r="I29" s="168" t="s">
        <v>483</v>
      </c>
      <c r="J29" s="168">
        <v>2006</v>
      </c>
      <c r="K29" s="202"/>
    </row>
    <row r="30" spans="1:11">
      <c r="A30" s="1566"/>
      <c r="B30" s="1650"/>
      <c r="C30" s="1622"/>
      <c r="D30" s="1590"/>
      <c r="E30" s="1590"/>
      <c r="F30" s="1590"/>
      <c r="G30" s="1590"/>
      <c r="H30" s="200" t="s">
        <v>756</v>
      </c>
      <c r="I30" s="168" t="s">
        <v>1203</v>
      </c>
      <c r="J30" s="168">
        <v>2010</v>
      </c>
      <c r="K30" s="202"/>
    </row>
    <row r="31" spans="1:11">
      <c r="A31" s="1566"/>
      <c r="B31" s="1650"/>
      <c r="C31" s="1622"/>
      <c r="D31" s="1590"/>
      <c r="E31" s="1590"/>
      <c r="F31" s="1590"/>
      <c r="G31" s="1590"/>
      <c r="H31" s="200" t="s">
        <v>757</v>
      </c>
      <c r="I31" s="168" t="s">
        <v>1204</v>
      </c>
      <c r="J31" s="168">
        <v>2010</v>
      </c>
      <c r="K31" s="202"/>
    </row>
    <row r="32" spans="1:11" ht="82.8">
      <c r="A32" s="1566"/>
      <c r="B32" s="1650"/>
      <c r="C32" s="1622"/>
      <c r="D32" s="1590"/>
      <c r="E32" s="1590"/>
      <c r="F32" s="1590"/>
      <c r="G32" s="1590"/>
      <c r="H32" s="200" t="s">
        <v>758</v>
      </c>
      <c r="I32" s="168" t="s">
        <v>1336</v>
      </c>
      <c r="J32" s="168">
        <v>2005</v>
      </c>
      <c r="K32" s="202"/>
    </row>
    <row r="33" spans="1:11" ht="27.6">
      <c r="A33" s="1566"/>
      <c r="B33" s="1650"/>
      <c r="C33" s="1622"/>
      <c r="D33" s="1590"/>
      <c r="E33" s="1590"/>
      <c r="F33" s="1590"/>
      <c r="G33" s="1590"/>
      <c r="H33" s="200" t="s">
        <v>759</v>
      </c>
      <c r="I33" s="168" t="s">
        <v>1337</v>
      </c>
      <c r="J33" s="168">
        <v>2010</v>
      </c>
      <c r="K33" s="202"/>
    </row>
    <row r="34" spans="1:11" ht="27.6">
      <c r="A34" s="1566"/>
      <c r="B34" s="1650"/>
      <c r="C34" s="1622"/>
      <c r="D34" s="1590"/>
      <c r="E34" s="1590"/>
      <c r="F34" s="1590"/>
      <c r="G34" s="1590"/>
      <c r="H34" s="200" t="s">
        <v>760</v>
      </c>
      <c r="I34" s="168" t="s">
        <v>761</v>
      </c>
      <c r="J34" s="168">
        <v>2006</v>
      </c>
      <c r="K34" s="202"/>
    </row>
    <row r="35" spans="1:11" ht="41.4">
      <c r="A35" s="1566"/>
      <c r="B35" s="1650"/>
      <c r="C35" s="1622"/>
      <c r="D35" s="1590"/>
      <c r="E35" s="1590"/>
      <c r="F35" s="1590"/>
      <c r="G35" s="1590"/>
      <c r="H35" s="200" t="s">
        <v>762</v>
      </c>
      <c r="I35" s="168" t="s">
        <v>763</v>
      </c>
      <c r="J35" s="168">
        <v>2005</v>
      </c>
      <c r="K35" s="202"/>
    </row>
    <row r="36" spans="1:11" ht="27.6">
      <c r="A36" s="1566"/>
      <c r="B36" s="1650"/>
      <c r="C36" s="1622"/>
      <c r="D36" s="1590"/>
      <c r="E36" s="1590"/>
      <c r="F36" s="1590"/>
      <c r="G36" s="1590"/>
      <c r="H36" s="200" t="s">
        <v>764</v>
      </c>
      <c r="I36" s="168" t="s">
        <v>765</v>
      </c>
      <c r="J36" s="168">
        <v>2005</v>
      </c>
      <c r="K36" s="202"/>
    </row>
    <row r="37" spans="1:11" ht="27.6">
      <c r="A37" s="1566"/>
      <c r="B37" s="1650"/>
      <c r="C37" s="1622"/>
      <c r="D37" s="1590"/>
      <c r="E37" s="1590"/>
      <c r="F37" s="1590"/>
      <c r="G37" s="1590"/>
      <c r="H37" s="200" t="s">
        <v>766</v>
      </c>
      <c r="I37" s="168" t="s">
        <v>1338</v>
      </c>
      <c r="J37" s="168">
        <v>2008</v>
      </c>
      <c r="K37" s="202"/>
    </row>
    <row r="38" spans="1:11">
      <c r="A38" s="1566"/>
      <c r="B38" s="1650"/>
      <c r="C38" s="1622"/>
      <c r="D38" s="1590"/>
      <c r="E38" s="1590"/>
      <c r="F38" s="1590"/>
      <c r="G38" s="1590"/>
      <c r="H38" s="200" t="s">
        <v>767</v>
      </c>
      <c r="I38" s="168" t="s">
        <v>1212</v>
      </c>
      <c r="J38" s="168">
        <v>2011</v>
      </c>
      <c r="K38" s="202"/>
    </row>
    <row r="39" spans="1:11">
      <c r="A39" s="1566"/>
      <c r="B39" s="1650"/>
      <c r="C39" s="1622"/>
      <c r="D39" s="1590"/>
      <c r="E39" s="1590"/>
      <c r="F39" s="1590"/>
      <c r="G39" s="1590"/>
      <c r="H39" s="200" t="s">
        <v>768</v>
      </c>
      <c r="I39" s="168" t="s">
        <v>1477</v>
      </c>
      <c r="J39" s="1648">
        <v>2011</v>
      </c>
      <c r="K39" s="202"/>
    </row>
    <row r="40" spans="1:11">
      <c r="A40" s="1566"/>
      <c r="B40" s="1650"/>
      <c r="C40" s="1622"/>
      <c r="D40" s="1590"/>
      <c r="E40" s="1590"/>
      <c r="F40" s="1590"/>
      <c r="G40" s="1590"/>
      <c r="H40" s="200"/>
      <c r="I40" s="203">
        <v>42010</v>
      </c>
      <c r="J40" s="1648"/>
      <c r="K40" s="202"/>
    </row>
    <row r="41" spans="1:11">
      <c r="A41" s="1566"/>
      <c r="B41" s="1650"/>
      <c r="C41" s="1622"/>
      <c r="D41" s="1590"/>
      <c r="E41" s="1590"/>
      <c r="F41" s="1590"/>
      <c r="G41" s="1590"/>
      <c r="H41" s="200" t="s">
        <v>769</v>
      </c>
      <c r="I41" s="168" t="s">
        <v>1332</v>
      </c>
      <c r="J41" s="168">
        <v>2008</v>
      </c>
      <c r="K41" s="202"/>
    </row>
    <row r="42" spans="1:11">
      <c r="A42" s="1566"/>
      <c r="B42" s="1650"/>
      <c r="C42" s="1622"/>
      <c r="D42" s="1590"/>
      <c r="E42" s="1590"/>
      <c r="F42" s="1590"/>
      <c r="G42" s="1590"/>
      <c r="H42" s="200" t="s">
        <v>770</v>
      </c>
      <c r="I42" s="168" t="s">
        <v>1333</v>
      </c>
      <c r="J42" s="1648">
        <v>2001</v>
      </c>
      <c r="K42" s="202"/>
    </row>
    <row r="43" spans="1:11">
      <c r="A43" s="1566"/>
      <c r="B43" s="1650"/>
      <c r="C43" s="1622"/>
      <c r="D43" s="1590"/>
      <c r="E43" s="1590"/>
      <c r="F43" s="1590"/>
      <c r="G43" s="1590"/>
      <c r="H43" s="200"/>
      <c r="I43" s="168" t="s">
        <v>1334</v>
      </c>
      <c r="J43" s="1648"/>
      <c r="K43" s="202"/>
    </row>
    <row r="44" spans="1:11">
      <c r="A44" s="1566"/>
      <c r="B44" s="1650"/>
      <c r="C44" s="1622"/>
      <c r="D44" s="1590"/>
      <c r="E44" s="1590"/>
      <c r="F44" s="1590"/>
      <c r="G44" s="1590"/>
      <c r="H44" s="200" t="s">
        <v>771</v>
      </c>
      <c r="I44" s="168" t="s">
        <v>772</v>
      </c>
      <c r="J44" s="168">
        <v>2006</v>
      </c>
      <c r="K44" s="202"/>
    </row>
    <row r="45" spans="1:11">
      <c r="A45" s="1566"/>
      <c r="B45" s="1650"/>
      <c r="C45" s="1622"/>
      <c r="D45" s="1590"/>
      <c r="E45" s="1590"/>
      <c r="F45" s="1590"/>
      <c r="G45" s="1590"/>
      <c r="H45" s="200" t="s">
        <v>773</v>
      </c>
      <c r="I45" s="168" t="s">
        <v>774</v>
      </c>
      <c r="J45" s="168">
        <v>2006</v>
      </c>
      <c r="K45" s="202"/>
    </row>
    <row r="46" spans="1:11">
      <c r="A46" s="1566"/>
      <c r="B46" s="1650"/>
      <c r="C46" s="1622"/>
      <c r="D46" s="1590"/>
      <c r="E46" s="1590"/>
      <c r="F46" s="1590"/>
      <c r="G46" s="1590"/>
      <c r="H46" s="200" t="s">
        <v>775</v>
      </c>
      <c r="I46" s="168" t="s">
        <v>1325</v>
      </c>
      <c r="J46" s="168">
        <v>2010</v>
      </c>
      <c r="K46" s="202"/>
    </row>
    <row r="47" spans="1:11" ht="27.6">
      <c r="A47" s="1566"/>
      <c r="B47" s="1650"/>
      <c r="C47" s="1622"/>
      <c r="D47" s="1590"/>
      <c r="E47" s="1590"/>
      <c r="F47" s="1590"/>
      <c r="G47" s="1590"/>
      <c r="H47" s="200" t="s">
        <v>776</v>
      </c>
      <c r="I47" s="168" t="s">
        <v>1335</v>
      </c>
      <c r="J47" s="168">
        <v>2011</v>
      </c>
      <c r="K47" s="202"/>
    </row>
    <row r="48" spans="1:11">
      <c r="A48" s="1566"/>
      <c r="B48" s="1650"/>
      <c r="C48" s="1622"/>
      <c r="D48" s="1590"/>
      <c r="E48" s="1590"/>
      <c r="F48" s="1590"/>
      <c r="G48" s="1590"/>
      <c r="H48" s="200" t="s">
        <v>777</v>
      </c>
      <c r="I48" s="168" t="s">
        <v>778</v>
      </c>
      <c r="J48" s="168">
        <v>2008</v>
      </c>
      <c r="K48" s="202"/>
    </row>
    <row r="49" spans="1:11">
      <c r="A49" s="1566"/>
      <c r="B49" s="1650"/>
      <c r="C49" s="1622"/>
      <c r="D49" s="1590"/>
      <c r="E49" s="1590"/>
      <c r="F49" s="1590"/>
      <c r="G49" s="1590"/>
      <c r="H49" s="200" t="s">
        <v>779</v>
      </c>
      <c r="I49" s="168" t="s">
        <v>1478</v>
      </c>
      <c r="J49" s="168">
        <v>2011</v>
      </c>
      <c r="K49" s="202"/>
    </row>
    <row r="50" spans="1:11">
      <c r="A50" s="1566"/>
      <c r="B50" s="1650"/>
      <c r="C50" s="1622"/>
      <c r="D50" s="1590"/>
      <c r="E50" s="1590"/>
      <c r="F50" s="1590"/>
      <c r="G50" s="1590"/>
      <c r="H50" s="200" t="s">
        <v>780</v>
      </c>
      <c r="I50" s="168" t="s">
        <v>1331</v>
      </c>
      <c r="J50" s="168">
        <v>2011</v>
      </c>
      <c r="K50" s="202"/>
    </row>
    <row r="51" spans="1:11" ht="27.6">
      <c r="A51" s="1566"/>
      <c r="B51" s="1650"/>
      <c r="C51" s="1622"/>
      <c r="D51" s="1590"/>
      <c r="E51" s="1590"/>
      <c r="F51" s="1590"/>
      <c r="G51" s="1590"/>
      <c r="H51" s="200" t="s">
        <v>781</v>
      </c>
      <c r="I51" s="168" t="s">
        <v>782</v>
      </c>
      <c r="J51" s="168">
        <v>2005</v>
      </c>
      <c r="K51" s="202"/>
    </row>
    <row r="52" spans="1:11">
      <c r="A52" s="1566"/>
      <c r="B52" s="1650"/>
      <c r="C52" s="1622"/>
      <c r="D52" s="1590"/>
      <c r="E52" s="1590"/>
      <c r="F52" s="1590"/>
      <c r="G52" s="1590"/>
      <c r="H52" s="200" t="s">
        <v>783</v>
      </c>
      <c r="I52" s="168" t="s">
        <v>1330</v>
      </c>
      <c r="J52" s="168">
        <v>2011</v>
      </c>
      <c r="K52" s="202"/>
    </row>
    <row r="53" spans="1:11" ht="27.6">
      <c r="A53" s="1566"/>
      <c r="B53" s="1650"/>
      <c r="C53" s="1622"/>
      <c r="D53" s="1590"/>
      <c r="E53" s="1590"/>
      <c r="F53" s="1590"/>
      <c r="G53" s="1590"/>
      <c r="H53" s="200" t="s">
        <v>784</v>
      </c>
      <c r="I53" s="168" t="s">
        <v>1479</v>
      </c>
      <c r="J53" s="168">
        <v>2008</v>
      </c>
      <c r="K53" s="202"/>
    </row>
    <row r="54" spans="1:11">
      <c r="A54" s="1566"/>
      <c r="B54" s="1650"/>
      <c r="C54" s="1622"/>
      <c r="D54" s="1590"/>
      <c r="E54" s="1590"/>
      <c r="F54" s="1590"/>
      <c r="G54" s="1590"/>
      <c r="H54" s="200" t="s">
        <v>785</v>
      </c>
      <c r="I54" s="168" t="s">
        <v>1202</v>
      </c>
      <c r="J54" s="168">
        <v>2008</v>
      </c>
      <c r="K54" s="202"/>
    </row>
    <row r="55" spans="1:11" ht="27.6">
      <c r="A55" s="1566"/>
      <c r="B55" s="1650"/>
      <c r="C55" s="1622"/>
      <c r="D55" s="1590"/>
      <c r="E55" s="1590"/>
      <c r="F55" s="1590"/>
      <c r="G55" s="1590"/>
      <c r="H55" s="200" t="s">
        <v>786</v>
      </c>
      <c r="I55" s="168" t="s">
        <v>787</v>
      </c>
      <c r="J55" s="168">
        <v>2005</v>
      </c>
      <c r="K55" s="202"/>
    </row>
    <row r="56" spans="1:11">
      <c r="A56" s="1566"/>
      <c r="B56" s="1650"/>
      <c r="C56" s="1622"/>
      <c r="D56" s="1590"/>
      <c r="E56" s="1590"/>
      <c r="F56" s="1590"/>
      <c r="G56" s="1590"/>
      <c r="H56" s="200" t="s">
        <v>788</v>
      </c>
      <c r="I56" s="168" t="s">
        <v>789</v>
      </c>
      <c r="J56" s="168">
        <v>2005</v>
      </c>
      <c r="K56" s="202"/>
    </row>
    <row r="57" spans="1:11">
      <c r="A57" s="1566"/>
      <c r="B57" s="1650"/>
      <c r="C57" s="1622"/>
      <c r="D57" s="1590"/>
      <c r="E57" s="1590"/>
      <c r="F57" s="1590"/>
      <c r="G57" s="1590"/>
      <c r="H57" s="200" t="s">
        <v>790</v>
      </c>
      <c r="I57" s="168" t="s">
        <v>1166</v>
      </c>
      <c r="J57" s="168">
        <v>2009</v>
      </c>
      <c r="K57" s="202"/>
    </row>
    <row r="58" spans="1:11">
      <c r="A58" s="1566"/>
      <c r="B58" s="1650"/>
      <c r="C58" s="1622"/>
      <c r="D58" s="1590"/>
      <c r="E58" s="1590"/>
      <c r="F58" s="1590"/>
      <c r="G58" s="1590"/>
      <c r="H58" s="200" t="s">
        <v>791</v>
      </c>
      <c r="I58" s="168" t="s">
        <v>1329</v>
      </c>
      <c r="J58" s="168">
        <v>2008</v>
      </c>
      <c r="K58" s="202"/>
    </row>
    <row r="59" spans="1:11" ht="27.6">
      <c r="A59" s="1566"/>
      <c r="B59" s="1650"/>
      <c r="C59" s="1622"/>
      <c r="D59" s="1590"/>
      <c r="E59" s="1590"/>
      <c r="F59" s="1590"/>
      <c r="G59" s="1590"/>
      <c r="H59" s="200" t="s">
        <v>792</v>
      </c>
      <c r="I59" s="168" t="s">
        <v>1291</v>
      </c>
      <c r="J59" s="168">
        <v>2005</v>
      </c>
      <c r="K59" s="202"/>
    </row>
    <row r="60" spans="1:11">
      <c r="A60" s="1566"/>
      <c r="B60" s="1650"/>
      <c r="C60" s="1622"/>
      <c r="D60" s="1590"/>
      <c r="E60" s="1590"/>
      <c r="F60" s="1590"/>
      <c r="G60" s="1590"/>
      <c r="H60" s="200" t="s">
        <v>793</v>
      </c>
      <c r="I60" s="168" t="s">
        <v>1480</v>
      </c>
      <c r="J60" s="168">
        <v>2008</v>
      </c>
      <c r="K60" s="202"/>
    </row>
    <row r="61" spans="1:11">
      <c r="A61" s="1566"/>
      <c r="B61" s="1650"/>
      <c r="C61" s="1622"/>
      <c r="D61" s="1590"/>
      <c r="E61" s="1590"/>
      <c r="F61" s="1590"/>
      <c r="G61" s="1590"/>
      <c r="H61" s="200" t="s">
        <v>794</v>
      </c>
      <c r="I61" s="168" t="s">
        <v>1213</v>
      </c>
      <c r="J61" s="168">
        <v>2011</v>
      </c>
      <c r="K61" s="202"/>
    </row>
    <row r="62" spans="1:11">
      <c r="A62" s="1566"/>
      <c r="B62" s="1650"/>
      <c r="C62" s="1622"/>
      <c r="D62" s="1590"/>
      <c r="E62" s="1590"/>
      <c r="F62" s="1590"/>
      <c r="G62" s="1590"/>
      <c r="H62" s="200" t="s">
        <v>795</v>
      </c>
      <c r="I62" s="168" t="s">
        <v>1481</v>
      </c>
      <c r="J62" s="168">
        <v>2005</v>
      </c>
      <c r="K62" s="202"/>
    </row>
    <row r="63" spans="1:11">
      <c r="A63" s="1566"/>
      <c r="B63" s="1650"/>
      <c r="C63" s="1622"/>
      <c r="D63" s="1590"/>
      <c r="E63" s="1590"/>
      <c r="F63" s="1590"/>
      <c r="G63" s="1590"/>
      <c r="H63" s="200" t="s">
        <v>796</v>
      </c>
      <c r="I63" s="168" t="s">
        <v>797</v>
      </c>
      <c r="J63" s="168">
        <v>2005</v>
      </c>
      <c r="K63" s="202"/>
    </row>
    <row r="64" spans="1:11">
      <c r="A64" s="1566"/>
      <c r="B64" s="1650"/>
      <c r="C64" s="1622"/>
      <c r="D64" s="1590"/>
      <c r="E64" s="1590"/>
      <c r="F64" s="1590"/>
      <c r="G64" s="1590"/>
      <c r="H64" s="200" t="s">
        <v>798</v>
      </c>
      <c r="I64" s="168" t="s">
        <v>1482</v>
      </c>
      <c r="J64" s="168">
        <v>2007</v>
      </c>
      <c r="K64" s="202"/>
    </row>
    <row r="65" spans="1:11">
      <c r="A65" s="1566"/>
      <c r="B65" s="1650"/>
      <c r="C65" s="1622"/>
      <c r="D65" s="1590"/>
      <c r="E65" s="1590"/>
      <c r="F65" s="1590"/>
      <c r="G65" s="1590"/>
      <c r="H65" s="200" t="s">
        <v>799</v>
      </c>
      <c r="I65" s="168" t="s">
        <v>800</v>
      </c>
      <c r="J65" s="168">
        <v>2005</v>
      </c>
      <c r="K65" s="202"/>
    </row>
    <row r="66" spans="1:11">
      <c r="A66" s="1566"/>
      <c r="B66" s="1650"/>
      <c r="C66" s="1622"/>
      <c r="D66" s="1590"/>
      <c r="E66" s="1590"/>
      <c r="F66" s="1590"/>
      <c r="G66" s="1590"/>
      <c r="H66" s="200" t="s">
        <v>801</v>
      </c>
      <c r="I66" s="168" t="s">
        <v>700</v>
      </c>
      <c r="J66" s="168">
        <v>2005</v>
      </c>
      <c r="K66" s="202"/>
    </row>
    <row r="67" spans="1:11" ht="27.6">
      <c r="A67" s="1566"/>
      <c r="B67" s="1650"/>
      <c r="C67" s="1622"/>
      <c r="D67" s="1590"/>
      <c r="E67" s="1590"/>
      <c r="F67" s="1590"/>
      <c r="G67" s="1590"/>
      <c r="H67" s="200" t="s">
        <v>802</v>
      </c>
      <c r="I67" s="168" t="s">
        <v>803</v>
      </c>
      <c r="J67" s="168">
        <v>2005</v>
      </c>
      <c r="K67" s="202"/>
    </row>
    <row r="68" spans="1:11" ht="27.6">
      <c r="A68" s="1566"/>
      <c r="B68" s="1650"/>
      <c r="C68" s="1622"/>
      <c r="D68" s="1590"/>
      <c r="E68" s="1590"/>
      <c r="F68" s="1590"/>
      <c r="G68" s="1590"/>
      <c r="H68" s="200" t="s">
        <v>804</v>
      </c>
      <c r="I68" s="168" t="s">
        <v>1483</v>
      </c>
      <c r="J68" s="168">
        <v>2008</v>
      </c>
      <c r="K68" s="202"/>
    </row>
    <row r="69" spans="1:11" ht="27.6">
      <c r="A69" s="1566"/>
      <c r="B69" s="1650"/>
      <c r="C69" s="1622"/>
      <c r="D69" s="1590"/>
      <c r="E69" s="1590"/>
      <c r="F69" s="1590"/>
      <c r="G69" s="1590"/>
      <c r="H69" s="200" t="s">
        <v>805</v>
      </c>
      <c r="I69" s="168" t="s">
        <v>579</v>
      </c>
      <c r="J69" s="168">
        <v>2006</v>
      </c>
      <c r="K69" s="202"/>
    </row>
    <row r="70" spans="1:11">
      <c r="A70" s="1566"/>
      <c r="B70" s="1650"/>
      <c r="C70" s="1622"/>
      <c r="D70" s="1590"/>
      <c r="E70" s="1590"/>
      <c r="F70" s="1590"/>
      <c r="G70" s="1590"/>
      <c r="H70" s="200" t="s">
        <v>806</v>
      </c>
      <c r="I70" s="168" t="s">
        <v>807</v>
      </c>
      <c r="J70" s="168">
        <v>2006</v>
      </c>
      <c r="K70" s="202"/>
    </row>
    <row r="71" spans="1:11">
      <c r="A71" s="1566"/>
      <c r="B71" s="1650"/>
      <c r="C71" s="1622"/>
      <c r="D71" s="1590"/>
      <c r="E71" s="1590"/>
      <c r="F71" s="1590"/>
      <c r="G71" s="1590"/>
      <c r="H71" s="200" t="s">
        <v>808</v>
      </c>
      <c r="I71" s="168" t="s">
        <v>605</v>
      </c>
      <c r="J71" s="168">
        <v>2006</v>
      </c>
      <c r="K71" s="202"/>
    </row>
    <row r="72" spans="1:11">
      <c r="A72" s="1566"/>
      <c r="B72" s="1650"/>
      <c r="C72" s="1622"/>
      <c r="D72" s="1590"/>
      <c r="E72" s="1590"/>
      <c r="F72" s="1590"/>
      <c r="G72" s="1590"/>
      <c r="H72" s="200" t="s">
        <v>809</v>
      </c>
      <c r="I72" s="168" t="s">
        <v>1484</v>
      </c>
      <c r="J72" s="168">
        <v>2011</v>
      </c>
      <c r="K72" s="202"/>
    </row>
    <row r="73" spans="1:11" ht="27.6">
      <c r="A73" s="1566"/>
      <c r="B73" s="1650"/>
      <c r="C73" s="1622"/>
      <c r="D73" s="1590"/>
      <c r="E73" s="1590"/>
      <c r="F73" s="1590"/>
      <c r="G73" s="1590"/>
      <c r="H73" s="200" t="s">
        <v>810</v>
      </c>
      <c r="I73" s="168" t="s">
        <v>1485</v>
      </c>
      <c r="J73" s="168">
        <v>2014</v>
      </c>
      <c r="K73" s="202"/>
    </row>
    <row r="74" spans="1:11">
      <c r="A74" s="1566"/>
      <c r="B74" s="1650"/>
      <c r="C74" s="1622"/>
      <c r="D74" s="1590"/>
      <c r="E74" s="1590"/>
      <c r="F74" s="1590"/>
      <c r="G74" s="1590"/>
      <c r="H74" s="200" t="s">
        <v>811</v>
      </c>
      <c r="I74" s="168" t="s">
        <v>1486</v>
      </c>
      <c r="J74" s="168">
        <v>2014</v>
      </c>
      <c r="K74" s="202"/>
    </row>
    <row r="75" spans="1:11">
      <c r="A75" s="1566"/>
      <c r="B75" s="1650"/>
      <c r="C75" s="1622"/>
      <c r="D75" s="1590"/>
      <c r="E75" s="1590"/>
      <c r="F75" s="1590"/>
      <c r="G75" s="1590"/>
      <c r="H75" s="200" t="s">
        <v>812</v>
      </c>
      <c r="I75" s="168" t="s">
        <v>1487</v>
      </c>
      <c r="J75" s="168">
        <v>2014</v>
      </c>
      <c r="K75" s="202"/>
    </row>
    <row r="76" spans="1:11">
      <c r="A76" s="1566"/>
      <c r="B76" s="1650"/>
      <c r="C76" s="1622"/>
      <c r="D76" s="1590"/>
      <c r="E76" s="1590"/>
      <c r="F76" s="1590"/>
      <c r="G76" s="1590"/>
      <c r="H76" s="200" t="s">
        <v>813</v>
      </c>
      <c r="I76" s="168" t="s">
        <v>1488</v>
      </c>
      <c r="J76" s="168">
        <v>2014</v>
      </c>
      <c r="K76" s="202"/>
    </row>
    <row r="77" spans="1:11">
      <c r="A77" s="1566"/>
      <c r="B77" s="1650"/>
      <c r="C77" s="1622"/>
      <c r="D77" s="1590"/>
      <c r="E77" s="1590"/>
      <c r="F77" s="1590"/>
      <c r="G77" s="1590"/>
      <c r="H77" s="200" t="s">
        <v>814</v>
      </c>
      <c r="I77" s="168" t="s">
        <v>1489</v>
      </c>
      <c r="J77" s="168">
        <v>2014</v>
      </c>
      <c r="K77" s="202"/>
    </row>
    <row r="78" spans="1:11">
      <c r="A78" s="1566"/>
      <c r="B78" s="1650"/>
      <c r="C78" s="1622"/>
      <c r="D78" s="1590"/>
      <c r="E78" s="1590"/>
      <c r="F78" s="1590"/>
      <c r="G78" s="1590"/>
      <c r="H78" s="200" t="s">
        <v>815</v>
      </c>
      <c r="I78" s="168" t="s">
        <v>1490</v>
      </c>
      <c r="J78" s="168">
        <v>2014</v>
      </c>
      <c r="K78" s="202"/>
    </row>
    <row r="79" spans="1:11">
      <c r="A79" s="1566"/>
      <c r="B79" s="1650"/>
      <c r="C79" s="1622"/>
      <c r="D79" s="1590"/>
      <c r="E79" s="1590"/>
      <c r="F79" s="1590"/>
      <c r="G79" s="1590"/>
      <c r="H79" s="200" t="s">
        <v>816</v>
      </c>
      <c r="I79" s="168" t="s">
        <v>1491</v>
      </c>
      <c r="J79" s="168">
        <v>2014</v>
      </c>
      <c r="K79" s="202"/>
    </row>
    <row r="80" spans="1:11">
      <c r="A80" s="1566"/>
      <c r="B80" s="1650"/>
      <c r="C80" s="1622"/>
      <c r="D80" s="1590"/>
      <c r="E80" s="1590"/>
      <c r="F80" s="1590"/>
      <c r="G80" s="1590"/>
      <c r="H80" s="200" t="s">
        <v>817</v>
      </c>
      <c r="I80" s="168" t="s">
        <v>1492</v>
      </c>
      <c r="J80" s="168">
        <v>2014</v>
      </c>
      <c r="K80" s="202"/>
    </row>
    <row r="81" spans="1:11">
      <c r="A81" s="1566"/>
      <c r="B81" s="1650"/>
      <c r="C81" s="1622"/>
      <c r="D81" s="1590"/>
      <c r="E81" s="1590"/>
      <c r="F81" s="1590"/>
      <c r="G81" s="1590"/>
      <c r="H81" s="200" t="s">
        <v>818</v>
      </c>
      <c r="I81" s="168" t="s">
        <v>1493</v>
      </c>
      <c r="J81" s="168">
        <v>2014</v>
      </c>
      <c r="K81" s="202"/>
    </row>
    <row r="82" spans="1:11" ht="27.6">
      <c r="A82" s="1566"/>
      <c r="B82" s="1650"/>
      <c r="C82" s="1622"/>
      <c r="D82" s="1590"/>
      <c r="E82" s="1590"/>
      <c r="F82" s="1590"/>
      <c r="G82" s="1590"/>
      <c r="H82" s="200" t="s">
        <v>819</v>
      </c>
      <c r="I82" s="168" t="s">
        <v>1494</v>
      </c>
      <c r="J82" s="168">
        <v>2014</v>
      </c>
      <c r="K82" s="202"/>
    </row>
    <row r="83" spans="1:11">
      <c r="A83" s="1566"/>
      <c r="B83" s="1650"/>
      <c r="C83" s="1622"/>
      <c r="D83" s="1590"/>
      <c r="E83" s="1590"/>
      <c r="F83" s="1590"/>
      <c r="G83" s="1590"/>
      <c r="H83" s="200" t="s">
        <v>820</v>
      </c>
      <c r="I83" s="168" t="s">
        <v>1495</v>
      </c>
      <c r="J83" s="168">
        <v>2014</v>
      </c>
      <c r="K83" s="202"/>
    </row>
    <row r="84" spans="1:11">
      <c r="A84" s="1566"/>
      <c r="B84" s="1650"/>
      <c r="C84" s="1622"/>
      <c r="D84" s="1590"/>
      <c r="E84" s="1590"/>
      <c r="F84" s="1590"/>
      <c r="G84" s="1590"/>
      <c r="H84" s="200" t="s">
        <v>821</v>
      </c>
      <c r="I84" s="168" t="s">
        <v>1496</v>
      </c>
      <c r="J84" s="168">
        <v>2014</v>
      </c>
      <c r="K84" s="202"/>
    </row>
    <row r="85" spans="1:11">
      <c r="A85" s="1566"/>
      <c r="B85" s="1650"/>
      <c r="C85" s="1622"/>
      <c r="D85" s="1590"/>
      <c r="E85" s="1590"/>
      <c r="F85" s="1590"/>
      <c r="G85" s="1590"/>
      <c r="H85" s="200" t="s">
        <v>822</v>
      </c>
      <c r="I85" s="168"/>
      <c r="J85" s="168">
        <v>2014</v>
      </c>
      <c r="K85" s="202"/>
    </row>
    <row r="86" spans="1:11">
      <c r="A86" s="1566"/>
      <c r="B86" s="1650"/>
      <c r="C86" s="1622"/>
      <c r="D86" s="1590"/>
      <c r="E86" s="1590"/>
      <c r="F86" s="1590"/>
      <c r="G86" s="1590"/>
      <c r="H86" s="166" t="s">
        <v>530</v>
      </c>
      <c r="I86" s="204" t="s">
        <v>1227</v>
      </c>
      <c r="J86" s="96">
        <v>2015</v>
      </c>
      <c r="K86" s="202"/>
    </row>
    <row r="87" spans="1:11">
      <c r="A87" s="1566"/>
      <c r="B87" s="1650"/>
      <c r="C87" s="1622"/>
      <c r="D87" s="1590"/>
      <c r="E87" s="1590"/>
      <c r="F87" s="1590"/>
      <c r="G87" s="1590"/>
      <c r="H87" s="166" t="s">
        <v>532</v>
      </c>
      <c r="I87" s="204" t="s">
        <v>1229</v>
      </c>
      <c r="J87" s="96">
        <v>2015</v>
      </c>
      <c r="K87" s="202"/>
    </row>
    <row r="88" spans="1:11">
      <c r="A88" s="1566"/>
      <c r="B88" s="1650"/>
      <c r="C88" s="1622"/>
      <c r="D88" s="1590"/>
      <c r="E88" s="1590"/>
      <c r="F88" s="1590"/>
      <c r="G88" s="1590"/>
      <c r="H88" s="166" t="s">
        <v>533</v>
      </c>
      <c r="I88" s="204" t="s">
        <v>1230</v>
      </c>
      <c r="J88" s="96">
        <v>2015</v>
      </c>
      <c r="K88" s="202"/>
    </row>
    <row r="89" spans="1:11" ht="27.6">
      <c r="A89" s="1566"/>
      <c r="B89" s="1650"/>
      <c r="C89" s="1622"/>
      <c r="D89" s="1590"/>
      <c r="E89" s="1590"/>
      <c r="F89" s="1590"/>
      <c r="G89" s="1590"/>
      <c r="H89" s="166" t="s">
        <v>534</v>
      </c>
      <c r="I89" s="204" t="s">
        <v>1231</v>
      </c>
      <c r="J89" s="96">
        <v>2015</v>
      </c>
      <c r="K89" s="202"/>
    </row>
    <row r="90" spans="1:11" ht="27.6">
      <c r="A90" s="1566"/>
      <c r="B90" s="1650"/>
      <c r="C90" s="1622"/>
      <c r="D90" s="1590"/>
      <c r="E90" s="1590"/>
      <c r="F90" s="1590"/>
      <c r="G90" s="1590"/>
      <c r="H90" s="166" t="s">
        <v>535</v>
      </c>
      <c r="I90" s="204" t="s">
        <v>1233</v>
      </c>
      <c r="J90" s="96">
        <v>2015</v>
      </c>
      <c r="K90" s="202"/>
    </row>
    <row r="91" spans="1:11">
      <c r="A91" s="1566"/>
      <c r="B91" s="1650"/>
      <c r="C91" s="1622"/>
      <c r="D91" s="1590"/>
      <c r="E91" s="1590"/>
      <c r="F91" s="1590"/>
      <c r="G91" s="1590"/>
      <c r="H91" s="166" t="s">
        <v>536</v>
      </c>
      <c r="I91" s="204" t="s">
        <v>1234</v>
      </c>
      <c r="J91" s="96">
        <v>2015</v>
      </c>
      <c r="K91" s="202"/>
    </row>
    <row r="92" spans="1:11" ht="27.6">
      <c r="A92" s="1566"/>
      <c r="B92" s="1650"/>
      <c r="C92" s="1622"/>
      <c r="D92" s="1590"/>
      <c r="E92" s="1590"/>
      <c r="F92" s="1590"/>
      <c r="G92" s="1590"/>
      <c r="H92" s="166" t="s">
        <v>537</v>
      </c>
      <c r="I92" s="204" t="s">
        <v>1236</v>
      </c>
      <c r="J92" s="96">
        <v>2015</v>
      </c>
      <c r="K92" s="202"/>
    </row>
    <row r="93" spans="1:11" ht="27.6">
      <c r="A93" s="1566"/>
      <c r="B93" s="1650"/>
      <c r="C93" s="1622"/>
      <c r="D93" s="1590"/>
      <c r="E93" s="1590"/>
      <c r="F93" s="1590"/>
      <c r="G93" s="1590"/>
      <c r="H93" s="166" t="s">
        <v>538</v>
      </c>
      <c r="I93" s="204" t="s">
        <v>1237</v>
      </c>
      <c r="J93" s="96">
        <v>2015</v>
      </c>
      <c r="K93" s="202"/>
    </row>
    <row r="94" spans="1:11">
      <c r="A94" s="1566"/>
      <c r="B94" s="1650"/>
      <c r="C94" s="1622"/>
      <c r="D94" s="1590"/>
      <c r="E94" s="1590"/>
      <c r="F94" s="1590"/>
      <c r="G94" s="1590"/>
      <c r="H94" s="166" t="s">
        <v>539</v>
      </c>
      <c r="I94" s="204" t="s">
        <v>1239</v>
      </c>
      <c r="J94" s="96">
        <v>2015</v>
      </c>
      <c r="K94" s="202"/>
    </row>
    <row r="95" spans="1:11">
      <c r="A95" s="1566"/>
      <c r="B95" s="1650"/>
      <c r="C95" s="1622"/>
      <c r="D95" s="1590"/>
      <c r="E95" s="1590"/>
      <c r="F95" s="1590"/>
      <c r="G95" s="1590"/>
      <c r="H95" s="205" t="s">
        <v>540</v>
      </c>
      <c r="I95" s="206" t="s">
        <v>1242</v>
      </c>
      <c r="J95" s="96">
        <v>2015</v>
      </c>
      <c r="K95" s="202"/>
    </row>
    <row r="96" spans="1:11">
      <c r="A96" s="1566"/>
      <c r="B96" s="1650"/>
      <c r="C96" s="1622"/>
      <c r="D96" s="1590"/>
      <c r="E96" s="1590"/>
      <c r="F96" s="1590"/>
      <c r="G96" s="1590"/>
      <c r="H96" s="205" t="s">
        <v>542</v>
      </c>
      <c r="I96" s="206" t="s">
        <v>1244</v>
      </c>
      <c r="J96" s="96">
        <v>2015</v>
      </c>
      <c r="K96" s="202"/>
    </row>
    <row r="97" spans="1:11">
      <c r="A97" s="1566"/>
      <c r="B97" s="1650"/>
      <c r="C97" s="1622"/>
      <c r="D97" s="1590"/>
      <c r="E97" s="1590"/>
      <c r="F97" s="1590"/>
      <c r="G97" s="1590"/>
      <c r="H97" s="205" t="s">
        <v>543</v>
      </c>
      <c r="I97" s="206" t="s">
        <v>1245</v>
      </c>
      <c r="J97" s="96">
        <v>2015</v>
      </c>
      <c r="K97" s="202"/>
    </row>
    <row r="98" spans="1:11">
      <c r="A98" s="1566"/>
      <c r="B98" s="1650"/>
      <c r="C98" s="1622"/>
      <c r="D98" s="1590"/>
      <c r="E98" s="1590"/>
      <c r="F98" s="1590"/>
      <c r="G98" s="1590"/>
      <c r="H98" s="205" t="s">
        <v>543</v>
      </c>
      <c r="I98" s="206" t="s">
        <v>1246</v>
      </c>
      <c r="J98" s="96">
        <v>2015</v>
      </c>
      <c r="K98" s="202"/>
    </row>
    <row r="99" spans="1:11">
      <c r="A99" s="1566"/>
      <c r="B99" s="1650"/>
      <c r="C99" s="1622"/>
      <c r="D99" s="1590"/>
      <c r="E99" s="1590"/>
      <c r="F99" s="1590"/>
      <c r="G99" s="1590"/>
      <c r="H99" s="205" t="s">
        <v>544</v>
      </c>
      <c r="I99" s="206" t="s">
        <v>1247</v>
      </c>
      <c r="J99" s="96">
        <v>2015</v>
      </c>
      <c r="K99" s="202"/>
    </row>
    <row r="100" spans="1:11">
      <c r="A100" s="1566"/>
      <c r="B100" s="1650"/>
      <c r="C100" s="1622"/>
      <c r="D100" s="1590"/>
      <c r="E100" s="1590"/>
      <c r="F100" s="1590"/>
      <c r="G100" s="1590"/>
      <c r="H100" s="205" t="s">
        <v>545</v>
      </c>
      <c r="I100" s="206" t="s">
        <v>1248</v>
      </c>
      <c r="J100" s="96">
        <v>2015</v>
      </c>
      <c r="K100" s="202"/>
    </row>
    <row r="101" spans="1:11">
      <c r="A101" s="1566"/>
      <c r="B101" s="1650"/>
      <c r="C101" s="1622"/>
      <c r="D101" s="1590"/>
      <c r="E101" s="1590"/>
      <c r="F101" s="1590"/>
      <c r="G101" s="1590"/>
      <c r="H101" s="205" t="s">
        <v>546</v>
      </c>
      <c r="I101" s="206" t="s">
        <v>1249</v>
      </c>
      <c r="J101" s="96">
        <v>2015</v>
      </c>
      <c r="K101" s="202"/>
    </row>
    <row r="102" spans="1:11">
      <c r="A102" s="1566"/>
      <c r="B102" s="1650"/>
      <c r="C102" s="1622"/>
      <c r="D102" s="1590"/>
      <c r="E102" s="1590"/>
      <c r="F102" s="1590"/>
      <c r="G102" s="1590"/>
      <c r="H102" s="205" t="s">
        <v>547</v>
      </c>
      <c r="I102" s="206" t="s">
        <v>1251</v>
      </c>
      <c r="J102" s="96">
        <v>2015</v>
      </c>
      <c r="K102" s="202"/>
    </row>
    <row r="103" spans="1:11">
      <c r="A103" s="1566"/>
      <c r="B103" s="1650"/>
      <c r="C103" s="1622"/>
      <c r="D103" s="1590"/>
      <c r="E103" s="1590"/>
      <c r="F103" s="1590"/>
      <c r="G103" s="1590"/>
      <c r="H103" s="205" t="s">
        <v>548</v>
      </c>
      <c r="I103" s="206" t="s">
        <v>1252</v>
      </c>
      <c r="J103" s="96">
        <v>2015</v>
      </c>
      <c r="K103" s="202"/>
    </row>
    <row r="104" spans="1:11" ht="27.6">
      <c r="A104" s="1566"/>
      <c r="B104" s="1650"/>
      <c r="C104" s="1622"/>
      <c r="D104" s="1590"/>
      <c r="E104" s="1590"/>
      <c r="F104" s="1590"/>
      <c r="G104" s="1590"/>
      <c r="H104" s="205" t="s">
        <v>549</v>
      </c>
      <c r="I104" s="206" t="s">
        <v>1253</v>
      </c>
      <c r="J104" s="96">
        <v>2015</v>
      </c>
      <c r="K104" s="202"/>
    </row>
    <row r="105" spans="1:11">
      <c r="A105" s="1566"/>
      <c r="B105" s="1650"/>
      <c r="C105" s="1622"/>
      <c r="D105" s="1590"/>
      <c r="E105" s="1590"/>
      <c r="F105" s="1590"/>
      <c r="G105" s="1590"/>
      <c r="H105" s="205" t="s">
        <v>550</v>
      </c>
      <c r="I105" s="206" t="s">
        <v>1254</v>
      </c>
      <c r="J105" s="96">
        <v>2015</v>
      </c>
      <c r="K105" s="202"/>
    </row>
    <row r="106" spans="1:11">
      <c r="A106" s="1566"/>
      <c r="B106" s="1650"/>
      <c r="C106" s="1622"/>
      <c r="D106" s="1590"/>
      <c r="E106" s="1590"/>
      <c r="F106" s="1590"/>
      <c r="G106" s="1590"/>
      <c r="H106" s="205" t="s">
        <v>551</v>
      </c>
      <c r="I106" s="206" t="s">
        <v>1255</v>
      </c>
      <c r="J106" s="96">
        <v>2015</v>
      </c>
      <c r="K106" s="202"/>
    </row>
    <row r="107" spans="1:11">
      <c r="A107" s="1566"/>
      <c r="B107" s="1650"/>
      <c r="C107" s="1622"/>
      <c r="D107" s="1590"/>
      <c r="E107" s="1590"/>
      <c r="F107" s="1590"/>
      <c r="G107" s="1590"/>
      <c r="H107" s="205" t="s">
        <v>552</v>
      </c>
      <c r="I107" s="206" t="s">
        <v>1256</v>
      </c>
      <c r="J107" s="96">
        <v>2015</v>
      </c>
      <c r="K107" s="202"/>
    </row>
    <row r="108" spans="1:11">
      <c r="A108" s="1566"/>
      <c r="B108" s="1650"/>
      <c r="C108" s="1622"/>
      <c r="D108" s="1590"/>
      <c r="E108" s="1590"/>
      <c r="F108" s="1590"/>
      <c r="G108" s="1590"/>
      <c r="H108" s="205" t="s">
        <v>553</v>
      </c>
      <c r="I108" s="206" t="s">
        <v>1257</v>
      </c>
      <c r="J108" s="96">
        <v>2015</v>
      </c>
      <c r="K108" s="202"/>
    </row>
    <row r="109" spans="1:11" ht="27.6">
      <c r="A109" s="1566"/>
      <c r="B109" s="1650"/>
      <c r="C109" s="1622"/>
      <c r="D109" s="1590"/>
      <c r="E109" s="1590"/>
      <c r="F109" s="1590"/>
      <c r="G109" s="1590"/>
      <c r="H109" s="205" t="s">
        <v>554</v>
      </c>
      <c r="I109" s="206" t="s">
        <v>1258</v>
      </c>
      <c r="J109" s="96">
        <v>2015</v>
      </c>
      <c r="K109" s="202"/>
    </row>
    <row r="110" spans="1:11">
      <c r="A110" s="1566"/>
      <c r="B110" s="1650"/>
      <c r="C110" s="1622"/>
      <c r="D110" s="1590"/>
      <c r="E110" s="1590"/>
      <c r="F110" s="1590"/>
      <c r="G110" s="1590"/>
      <c r="H110" s="205" t="s">
        <v>555</v>
      </c>
      <c r="I110" s="206" t="s">
        <v>1259</v>
      </c>
      <c r="J110" s="96">
        <v>2015</v>
      </c>
      <c r="K110" s="202"/>
    </row>
    <row r="111" spans="1:11">
      <c r="A111" s="1566"/>
      <c r="B111" s="1650"/>
      <c r="C111" s="1622"/>
      <c r="D111" s="1590"/>
      <c r="E111" s="1590"/>
      <c r="F111" s="1590"/>
      <c r="G111" s="1590"/>
      <c r="H111" s="205" t="s">
        <v>556</v>
      </c>
      <c r="I111" s="206" t="s">
        <v>1260</v>
      </c>
      <c r="J111" s="96">
        <v>2015</v>
      </c>
      <c r="K111" s="202"/>
    </row>
    <row r="112" spans="1:11">
      <c r="A112" s="1566"/>
      <c r="B112" s="1650"/>
      <c r="C112" s="1622"/>
      <c r="D112" s="1590"/>
      <c r="E112" s="1590"/>
      <c r="F112" s="1590"/>
      <c r="G112" s="1590"/>
      <c r="H112" s="205" t="s">
        <v>557</v>
      </c>
      <c r="I112" s="206" t="s">
        <v>1262</v>
      </c>
      <c r="J112" s="96">
        <v>2015</v>
      </c>
      <c r="K112" s="202"/>
    </row>
    <row r="113" spans="1:11">
      <c r="A113" s="1566"/>
      <c r="B113" s="1650"/>
      <c r="C113" s="1622"/>
      <c r="D113" s="1590"/>
      <c r="E113" s="1590"/>
      <c r="F113" s="1590"/>
      <c r="G113" s="1590"/>
      <c r="H113" s="205" t="s">
        <v>558</v>
      </c>
      <c r="I113" s="206" t="s">
        <v>1263</v>
      </c>
      <c r="J113" s="96">
        <v>2015</v>
      </c>
      <c r="K113" s="202"/>
    </row>
    <row r="114" spans="1:11">
      <c r="A114" s="1566"/>
      <c r="B114" s="1650"/>
      <c r="C114" s="1622"/>
      <c r="D114" s="1590"/>
      <c r="E114" s="1590"/>
      <c r="F114" s="1590"/>
      <c r="G114" s="1590"/>
      <c r="H114" s="205" t="s">
        <v>558</v>
      </c>
      <c r="I114" s="206" t="s">
        <v>1264</v>
      </c>
      <c r="J114" s="96">
        <v>2015</v>
      </c>
      <c r="K114" s="202"/>
    </row>
    <row r="115" spans="1:11" ht="27.6">
      <c r="A115" s="1566"/>
      <c r="B115" s="1650"/>
      <c r="C115" s="1622"/>
      <c r="D115" s="1590"/>
      <c r="E115" s="1590"/>
      <c r="F115" s="1590"/>
      <c r="G115" s="1590"/>
      <c r="H115" s="205" t="s">
        <v>559</v>
      </c>
      <c r="I115" s="206" t="s">
        <v>1265</v>
      </c>
      <c r="J115" s="96">
        <v>2015</v>
      </c>
      <c r="K115" s="202"/>
    </row>
    <row r="116" spans="1:11">
      <c r="A116" s="1566"/>
      <c r="B116" s="1650"/>
      <c r="C116" s="1622"/>
      <c r="D116" s="1590"/>
      <c r="E116" s="1590"/>
      <c r="F116" s="1590"/>
      <c r="G116" s="1590"/>
      <c r="H116" s="205" t="s">
        <v>560</v>
      </c>
      <c r="I116" s="206" t="s">
        <v>1266</v>
      </c>
      <c r="J116" s="96">
        <v>2015</v>
      </c>
      <c r="K116" s="202"/>
    </row>
    <row r="117" spans="1:11">
      <c r="A117" s="1566"/>
      <c r="B117" s="1650"/>
      <c r="C117" s="1622"/>
      <c r="D117" s="1590"/>
      <c r="E117" s="1590"/>
      <c r="F117" s="1590"/>
      <c r="G117" s="1590"/>
      <c r="H117" s="205" t="s">
        <v>561</v>
      </c>
      <c r="I117" s="206" t="s">
        <v>1267</v>
      </c>
      <c r="J117" s="96">
        <v>2015</v>
      </c>
      <c r="K117" s="202"/>
    </row>
    <row r="118" spans="1:11" ht="27.6">
      <c r="A118" s="1566"/>
      <c r="B118" s="1650"/>
      <c r="C118" s="1622"/>
      <c r="D118" s="1590"/>
      <c r="E118" s="1590"/>
      <c r="F118" s="1590"/>
      <c r="G118" s="1590"/>
      <c r="H118" s="207" t="s">
        <v>562</v>
      </c>
      <c r="I118" s="206" t="s">
        <v>1268</v>
      </c>
      <c r="J118" s="96">
        <v>2015</v>
      </c>
      <c r="K118" s="202"/>
    </row>
    <row r="119" spans="1:11" ht="27.6">
      <c r="A119" s="1566"/>
      <c r="B119" s="1650"/>
      <c r="C119" s="1622"/>
      <c r="D119" s="1590"/>
      <c r="E119" s="1590"/>
      <c r="F119" s="1590"/>
      <c r="G119" s="1590"/>
      <c r="H119" s="207" t="s">
        <v>562</v>
      </c>
      <c r="I119" s="206" t="s">
        <v>1269</v>
      </c>
      <c r="J119" s="96">
        <v>2015</v>
      </c>
      <c r="K119" s="202"/>
    </row>
    <row r="120" spans="1:11" ht="27.6">
      <c r="A120" s="1566"/>
      <c r="B120" s="1650"/>
      <c r="C120" s="1622"/>
      <c r="D120" s="1590"/>
      <c r="E120" s="1590"/>
      <c r="F120" s="1590"/>
      <c r="G120" s="1590"/>
      <c r="H120" s="207" t="s">
        <v>563</v>
      </c>
      <c r="I120" s="206" t="s">
        <v>1270</v>
      </c>
      <c r="J120" s="96">
        <v>2015</v>
      </c>
      <c r="K120" s="202"/>
    </row>
    <row r="121" spans="1:11" ht="27.6">
      <c r="A121" s="1566"/>
      <c r="B121" s="1650"/>
      <c r="C121" s="1622"/>
      <c r="D121" s="1590"/>
      <c r="E121" s="1590"/>
      <c r="F121" s="1590"/>
      <c r="G121" s="1590"/>
      <c r="H121" s="207" t="s">
        <v>564</v>
      </c>
      <c r="I121" s="206" t="s">
        <v>1271</v>
      </c>
      <c r="J121" s="96">
        <v>2015</v>
      </c>
      <c r="K121" s="202"/>
    </row>
    <row r="122" spans="1:11">
      <c r="A122" s="1566"/>
      <c r="B122" s="1650"/>
      <c r="C122" s="1622"/>
      <c r="D122" s="1590"/>
      <c r="E122" s="1590"/>
      <c r="F122" s="1590"/>
      <c r="G122" s="1590"/>
      <c r="H122" s="205" t="s">
        <v>565</v>
      </c>
      <c r="I122" s="206" t="s">
        <v>1272</v>
      </c>
      <c r="J122" s="96">
        <v>2015</v>
      </c>
      <c r="K122" s="202"/>
    </row>
    <row r="123" spans="1:11">
      <c r="A123" s="1566"/>
      <c r="B123" s="1650"/>
      <c r="C123" s="1622"/>
      <c r="D123" s="1590"/>
      <c r="E123" s="1590"/>
      <c r="F123" s="1590"/>
      <c r="G123" s="1590"/>
      <c r="H123" s="205" t="s">
        <v>565</v>
      </c>
      <c r="I123" s="206" t="s">
        <v>1273</v>
      </c>
      <c r="J123" s="96">
        <v>2015</v>
      </c>
      <c r="K123" s="202"/>
    </row>
    <row r="124" spans="1:11">
      <c r="A124" s="1566"/>
      <c r="B124" s="1650"/>
      <c r="C124" s="1622"/>
      <c r="D124" s="1590"/>
      <c r="E124" s="1590"/>
      <c r="F124" s="1590"/>
      <c r="G124" s="1590"/>
      <c r="H124" s="205" t="s">
        <v>565</v>
      </c>
      <c r="I124" s="206" t="s">
        <v>1274</v>
      </c>
      <c r="J124" s="96">
        <v>2015</v>
      </c>
      <c r="K124" s="202"/>
    </row>
    <row r="125" spans="1:11">
      <c r="A125" s="1566"/>
      <c r="B125" s="1650"/>
      <c r="C125" s="1622"/>
      <c r="D125" s="1590"/>
      <c r="E125" s="1590"/>
      <c r="F125" s="1590"/>
      <c r="G125" s="1590"/>
      <c r="H125" s="205" t="s">
        <v>565</v>
      </c>
      <c r="I125" s="206" t="s">
        <v>1275</v>
      </c>
      <c r="J125" s="96">
        <v>2015</v>
      </c>
      <c r="K125" s="202"/>
    </row>
    <row r="126" spans="1:11">
      <c r="A126" s="1566"/>
      <c r="B126" s="1650"/>
      <c r="C126" s="1622"/>
      <c r="D126" s="1590"/>
      <c r="E126" s="1590"/>
      <c r="F126" s="1590"/>
      <c r="G126" s="1590"/>
      <c r="H126" s="205" t="s">
        <v>565</v>
      </c>
      <c r="I126" s="206" t="s">
        <v>1276</v>
      </c>
      <c r="J126" s="96">
        <v>2015</v>
      </c>
      <c r="K126" s="202"/>
    </row>
    <row r="127" spans="1:11">
      <c r="A127" s="1566"/>
      <c r="B127" s="1650"/>
      <c r="C127" s="1622"/>
      <c r="D127" s="1590"/>
      <c r="E127" s="1590"/>
      <c r="F127" s="1590"/>
      <c r="G127" s="1590"/>
      <c r="H127" s="205" t="s">
        <v>565</v>
      </c>
      <c r="I127" s="206" t="s">
        <v>1277</v>
      </c>
      <c r="J127" s="96">
        <v>2015</v>
      </c>
      <c r="K127" s="202"/>
    </row>
    <row r="128" spans="1:11">
      <c r="A128" s="1566"/>
      <c r="B128" s="1650"/>
      <c r="C128" s="1622"/>
      <c r="D128" s="1590"/>
      <c r="E128" s="1590"/>
      <c r="F128" s="1590"/>
      <c r="G128" s="1590"/>
      <c r="H128" s="205" t="s">
        <v>566</v>
      </c>
      <c r="I128" s="206" t="s">
        <v>1278</v>
      </c>
      <c r="J128" s="96">
        <v>2015</v>
      </c>
      <c r="K128" s="202"/>
    </row>
    <row r="129" spans="1:11">
      <c r="A129" s="1566"/>
      <c r="B129" s="1650"/>
      <c r="C129" s="1622"/>
      <c r="D129" s="1590"/>
      <c r="E129" s="1590"/>
      <c r="F129" s="1590"/>
      <c r="G129" s="1590"/>
      <c r="H129" s="205" t="s">
        <v>823</v>
      </c>
      <c r="I129" s="206" t="s">
        <v>1279</v>
      </c>
      <c r="J129" s="96">
        <v>2015</v>
      </c>
      <c r="K129" s="202"/>
    </row>
    <row r="130" spans="1:11">
      <c r="A130" s="1566"/>
      <c r="B130" s="1650"/>
      <c r="C130" s="1622"/>
      <c r="D130" s="1590"/>
      <c r="E130" s="1590"/>
      <c r="F130" s="1590"/>
      <c r="G130" s="1590"/>
      <c r="H130" s="205" t="s">
        <v>823</v>
      </c>
      <c r="I130" s="206" t="s">
        <v>1280</v>
      </c>
      <c r="J130" s="96">
        <v>2015</v>
      </c>
      <c r="K130" s="202"/>
    </row>
    <row r="131" spans="1:11">
      <c r="A131" s="1566"/>
      <c r="B131" s="1650"/>
      <c r="C131" s="1622"/>
      <c r="D131" s="1590"/>
      <c r="E131" s="1590"/>
      <c r="F131" s="1590"/>
      <c r="G131" s="1590"/>
      <c r="H131" s="205" t="s">
        <v>823</v>
      </c>
      <c r="I131" s="206" t="s">
        <v>1281</v>
      </c>
      <c r="J131" s="96">
        <v>2015</v>
      </c>
      <c r="K131" s="202"/>
    </row>
    <row r="132" spans="1:11">
      <c r="A132" s="1566"/>
      <c r="B132" s="1650"/>
      <c r="C132" s="1622"/>
      <c r="D132" s="1590"/>
      <c r="E132" s="1590"/>
      <c r="F132" s="1590"/>
      <c r="G132" s="1590"/>
      <c r="H132" s="205" t="s">
        <v>823</v>
      </c>
      <c r="I132" s="206" t="s">
        <v>1282</v>
      </c>
      <c r="J132" s="96">
        <v>2015</v>
      </c>
      <c r="K132" s="202"/>
    </row>
    <row r="133" spans="1:11">
      <c r="A133" s="1566"/>
      <c r="B133" s="1650"/>
      <c r="C133" s="1622"/>
      <c r="D133" s="1590"/>
      <c r="E133" s="1590"/>
      <c r="F133" s="1590"/>
      <c r="G133" s="1590"/>
      <c r="H133" s="205" t="s">
        <v>568</v>
      </c>
      <c r="I133" s="206" t="s">
        <v>1283</v>
      </c>
      <c r="J133" s="96">
        <v>2015</v>
      </c>
      <c r="K133" s="202"/>
    </row>
    <row r="134" spans="1:11">
      <c r="A134" s="1566"/>
      <c r="B134" s="1650"/>
      <c r="C134" s="1622"/>
      <c r="D134" s="1590"/>
      <c r="E134" s="1590"/>
      <c r="F134" s="1590"/>
      <c r="G134" s="1590"/>
      <c r="H134" s="205" t="s">
        <v>568</v>
      </c>
      <c r="I134" s="206" t="s">
        <v>1284</v>
      </c>
      <c r="J134" s="96">
        <v>2015</v>
      </c>
      <c r="K134" s="202"/>
    </row>
    <row r="135" spans="1:11">
      <c r="A135" s="1566"/>
      <c r="B135" s="1650"/>
      <c r="C135" s="1622"/>
      <c r="D135" s="1590"/>
      <c r="E135" s="1590"/>
      <c r="F135" s="1590"/>
      <c r="G135" s="1590"/>
      <c r="H135" s="205" t="s">
        <v>568</v>
      </c>
      <c r="I135" s="206" t="s">
        <v>1285</v>
      </c>
      <c r="J135" s="96">
        <v>2015</v>
      </c>
      <c r="K135" s="202"/>
    </row>
    <row r="136" spans="1:11">
      <c r="A136" s="1566"/>
      <c r="B136" s="1650"/>
      <c r="C136" s="1622"/>
      <c r="D136" s="1590"/>
      <c r="E136" s="1590"/>
      <c r="F136" s="1590"/>
      <c r="G136" s="1590"/>
      <c r="H136" s="205" t="s">
        <v>568</v>
      </c>
      <c r="I136" s="206" t="s">
        <v>1286</v>
      </c>
      <c r="J136" s="96">
        <v>2015</v>
      </c>
      <c r="K136" s="202"/>
    </row>
    <row r="137" spans="1:11">
      <c r="A137" s="1566"/>
      <c r="B137" s="1650"/>
      <c r="C137" s="1622"/>
      <c r="D137" s="1590"/>
      <c r="E137" s="1590"/>
      <c r="F137" s="1590"/>
      <c r="G137" s="1590"/>
      <c r="H137" s="205" t="s">
        <v>569</v>
      </c>
      <c r="I137" s="206" t="s">
        <v>1288</v>
      </c>
      <c r="J137" s="96">
        <v>2015</v>
      </c>
      <c r="K137" s="202"/>
    </row>
    <row r="138" spans="1:11" ht="27.6">
      <c r="A138" s="1566"/>
      <c r="B138" s="1650"/>
      <c r="C138" s="1622"/>
      <c r="D138" s="1590"/>
      <c r="E138" s="1590"/>
      <c r="F138" s="1590"/>
      <c r="G138" s="1590"/>
      <c r="H138" s="205" t="s">
        <v>570</v>
      </c>
      <c r="I138" s="206" t="s">
        <v>1289</v>
      </c>
      <c r="J138" s="96">
        <v>2015</v>
      </c>
      <c r="K138" s="202"/>
    </row>
    <row r="139" spans="1:11">
      <c r="A139" s="1566"/>
      <c r="B139" s="1650"/>
      <c r="C139" s="1622"/>
      <c r="D139" s="1590"/>
      <c r="E139" s="1590"/>
      <c r="F139" s="1590"/>
      <c r="G139" s="1590"/>
      <c r="H139" s="207" t="s">
        <v>926</v>
      </c>
      <c r="I139" s="206" t="s">
        <v>927</v>
      </c>
      <c r="J139" s="167">
        <v>2016</v>
      </c>
      <c r="K139" s="202"/>
    </row>
    <row r="140" spans="1:11">
      <c r="A140" s="1566"/>
      <c r="B140" s="1650"/>
      <c r="C140" s="1622"/>
      <c r="D140" s="1590"/>
      <c r="E140" s="1590"/>
      <c r="F140" s="1590"/>
      <c r="G140" s="1590"/>
      <c r="H140" s="207" t="s">
        <v>928</v>
      </c>
      <c r="I140" s="206" t="s">
        <v>929</v>
      </c>
      <c r="J140" s="167">
        <v>2016</v>
      </c>
      <c r="K140" s="202"/>
    </row>
    <row r="141" spans="1:11">
      <c r="A141" s="1566"/>
      <c r="B141" s="1650"/>
      <c r="C141" s="1622"/>
      <c r="D141" s="1590"/>
      <c r="E141" s="1590"/>
      <c r="F141" s="1590"/>
      <c r="G141" s="1590"/>
      <c r="H141" s="207" t="s">
        <v>928</v>
      </c>
      <c r="I141" s="206" t="s">
        <v>930</v>
      </c>
      <c r="J141" s="167">
        <v>2016</v>
      </c>
      <c r="K141" s="202"/>
    </row>
    <row r="142" spans="1:11">
      <c r="A142" s="1566"/>
      <c r="B142" s="1650"/>
      <c r="C142" s="1622"/>
      <c r="D142" s="1590"/>
      <c r="E142" s="1590"/>
      <c r="F142" s="1590"/>
      <c r="G142" s="1590"/>
      <c r="H142" s="207" t="s">
        <v>928</v>
      </c>
      <c r="I142" s="206" t="s">
        <v>931</v>
      </c>
      <c r="J142" s="167">
        <v>2016</v>
      </c>
      <c r="K142" s="202"/>
    </row>
    <row r="143" spans="1:11">
      <c r="A143" s="1566"/>
      <c r="B143" s="1650"/>
      <c r="C143" s="1622"/>
      <c r="D143" s="1590"/>
      <c r="E143" s="1590"/>
      <c r="F143" s="1590"/>
      <c r="G143" s="1590"/>
      <c r="H143" s="207" t="s">
        <v>928</v>
      </c>
      <c r="I143" s="206" t="s">
        <v>932</v>
      </c>
      <c r="J143" s="167">
        <v>2016</v>
      </c>
      <c r="K143" s="202"/>
    </row>
    <row r="144" spans="1:11">
      <c r="A144" s="1566"/>
      <c r="B144" s="1650"/>
      <c r="C144" s="1622"/>
      <c r="D144" s="1590"/>
      <c r="E144" s="1590"/>
      <c r="F144" s="1590"/>
      <c r="G144" s="1590"/>
      <c r="H144" s="207" t="s">
        <v>928</v>
      </c>
      <c r="I144" s="206" t="s">
        <v>933</v>
      </c>
      <c r="J144" s="167">
        <v>2016</v>
      </c>
      <c r="K144" s="202"/>
    </row>
    <row r="145" spans="1:11">
      <c r="A145" s="1566"/>
      <c r="B145" s="1650"/>
      <c r="C145" s="1622"/>
      <c r="D145" s="1590"/>
      <c r="E145" s="1590"/>
      <c r="F145" s="1590"/>
      <c r="G145" s="1590"/>
      <c r="H145" s="207" t="s">
        <v>928</v>
      </c>
      <c r="I145" s="206" t="s">
        <v>934</v>
      </c>
      <c r="J145" s="167">
        <v>2016</v>
      </c>
      <c r="K145" s="202"/>
    </row>
    <row r="146" spans="1:11">
      <c r="A146" s="1566"/>
      <c r="B146" s="1650"/>
      <c r="C146" s="1622"/>
      <c r="D146" s="1590"/>
      <c r="E146" s="1590"/>
      <c r="F146" s="1590"/>
      <c r="G146" s="1590"/>
      <c r="H146" s="207" t="s">
        <v>935</v>
      </c>
      <c r="I146" s="206" t="s">
        <v>936</v>
      </c>
      <c r="J146" s="167">
        <v>2016</v>
      </c>
      <c r="K146" s="202"/>
    </row>
    <row r="147" spans="1:11">
      <c r="A147" s="1566"/>
      <c r="B147" s="1650"/>
      <c r="C147" s="1622"/>
      <c r="D147" s="1590"/>
      <c r="E147" s="1590"/>
      <c r="F147" s="1590"/>
      <c r="G147" s="1590"/>
      <c r="H147" s="207" t="s">
        <v>937</v>
      </c>
      <c r="I147" s="206" t="s">
        <v>938</v>
      </c>
      <c r="J147" s="167">
        <v>2016</v>
      </c>
      <c r="K147" s="202"/>
    </row>
    <row r="148" spans="1:11">
      <c r="A148" s="1566"/>
      <c r="B148" s="1650"/>
      <c r="C148" s="1622"/>
      <c r="D148" s="1590"/>
      <c r="E148" s="1590"/>
      <c r="F148" s="1590"/>
      <c r="G148" s="1590"/>
      <c r="H148" s="207" t="s">
        <v>937</v>
      </c>
      <c r="I148" s="206" t="s">
        <v>939</v>
      </c>
      <c r="J148" s="167">
        <v>2016</v>
      </c>
      <c r="K148" s="202"/>
    </row>
    <row r="149" spans="1:11">
      <c r="A149" s="1566"/>
      <c r="B149" s="1650"/>
      <c r="C149" s="1622"/>
      <c r="D149" s="1590"/>
      <c r="E149" s="1590"/>
      <c r="F149" s="1590"/>
      <c r="G149" s="1590"/>
      <c r="H149" s="207" t="s">
        <v>940</v>
      </c>
      <c r="I149" s="206" t="s">
        <v>941</v>
      </c>
      <c r="J149" s="167">
        <v>2016</v>
      </c>
      <c r="K149" s="202"/>
    </row>
    <row r="150" spans="1:11">
      <c r="A150" s="1566"/>
      <c r="B150" s="1650"/>
      <c r="C150" s="1622"/>
      <c r="D150" s="1590"/>
      <c r="E150" s="1590"/>
      <c r="F150" s="1590"/>
      <c r="G150" s="1590"/>
      <c r="H150" s="207" t="s">
        <v>940</v>
      </c>
      <c r="I150" s="206" t="s">
        <v>942</v>
      </c>
      <c r="J150" s="167">
        <v>2016</v>
      </c>
      <c r="K150" s="202"/>
    </row>
    <row r="151" spans="1:11">
      <c r="A151" s="1566"/>
      <c r="B151" s="1650"/>
      <c r="C151" s="1622"/>
      <c r="D151" s="1590"/>
      <c r="E151" s="1590"/>
      <c r="F151" s="1590"/>
      <c r="G151" s="1590"/>
      <c r="H151" s="207" t="s">
        <v>943</v>
      </c>
      <c r="I151" s="206" t="s">
        <v>944</v>
      </c>
      <c r="J151" s="167">
        <v>2016</v>
      </c>
      <c r="K151" s="202"/>
    </row>
    <row r="152" spans="1:11">
      <c r="A152" s="1566"/>
      <c r="B152" s="1650"/>
      <c r="C152" s="1622"/>
      <c r="D152" s="1590"/>
      <c r="E152" s="1590"/>
      <c r="F152" s="1590"/>
      <c r="G152" s="1590"/>
      <c r="H152" s="207" t="s">
        <v>945</v>
      </c>
      <c r="I152" s="206" t="s">
        <v>946</v>
      </c>
      <c r="J152" s="167">
        <v>2016</v>
      </c>
      <c r="K152" s="202"/>
    </row>
    <row r="153" spans="1:11">
      <c r="A153" s="1566"/>
      <c r="B153" s="1650"/>
      <c r="C153" s="1622"/>
      <c r="D153" s="1590"/>
      <c r="E153" s="1590"/>
      <c r="F153" s="1590"/>
      <c r="G153" s="1590"/>
      <c r="H153" s="207" t="s">
        <v>945</v>
      </c>
      <c r="I153" s="206" t="s">
        <v>947</v>
      </c>
      <c r="J153" s="167">
        <v>2016</v>
      </c>
      <c r="K153" s="202"/>
    </row>
    <row r="154" spans="1:11">
      <c r="A154" s="1566"/>
      <c r="B154" s="1650"/>
      <c r="C154" s="1622"/>
      <c r="D154" s="1590"/>
      <c r="E154" s="1590"/>
      <c r="F154" s="1590"/>
      <c r="G154" s="1590"/>
      <c r="H154" s="207" t="s">
        <v>948</v>
      </c>
      <c r="I154" s="206" t="s">
        <v>949</v>
      </c>
      <c r="J154" s="167">
        <v>2016</v>
      </c>
      <c r="K154" s="202"/>
    </row>
    <row r="155" spans="1:11">
      <c r="A155" s="1566"/>
      <c r="B155" s="1650"/>
      <c r="C155" s="1622"/>
      <c r="D155" s="1590"/>
      <c r="E155" s="1590"/>
      <c r="F155" s="1590"/>
      <c r="G155" s="1590"/>
      <c r="H155" s="207" t="s">
        <v>950</v>
      </c>
      <c r="I155" s="206" t="s">
        <v>951</v>
      </c>
      <c r="J155" s="167">
        <v>2016</v>
      </c>
      <c r="K155" s="202"/>
    </row>
    <row r="156" spans="1:11">
      <c r="A156" s="1566"/>
      <c r="B156" s="1650"/>
      <c r="C156" s="1622"/>
      <c r="D156" s="1590"/>
      <c r="E156" s="1590"/>
      <c r="F156" s="1590"/>
      <c r="G156" s="1590"/>
      <c r="H156" s="207" t="s">
        <v>950</v>
      </c>
      <c r="I156" s="206" t="s">
        <v>952</v>
      </c>
      <c r="J156" s="167">
        <v>2016</v>
      </c>
      <c r="K156" s="202"/>
    </row>
    <row r="157" spans="1:11">
      <c r="A157" s="1566"/>
      <c r="B157" s="1650"/>
      <c r="C157" s="1622"/>
      <c r="D157" s="1590"/>
      <c r="E157" s="1590"/>
      <c r="F157" s="1590"/>
      <c r="G157" s="1590"/>
      <c r="H157" s="207" t="s">
        <v>950</v>
      </c>
      <c r="I157" s="206" t="s">
        <v>953</v>
      </c>
      <c r="J157" s="167">
        <v>2016</v>
      </c>
      <c r="K157" s="202"/>
    </row>
    <row r="158" spans="1:11">
      <c r="A158" s="1566"/>
      <c r="B158" s="1650"/>
      <c r="C158" s="1622"/>
      <c r="D158" s="1590"/>
      <c r="E158" s="1590"/>
      <c r="F158" s="1590"/>
      <c r="G158" s="1590"/>
      <c r="H158" s="207" t="s">
        <v>950</v>
      </c>
      <c r="I158" s="206" t="s">
        <v>954</v>
      </c>
      <c r="J158" s="167">
        <v>2016</v>
      </c>
      <c r="K158" s="202"/>
    </row>
    <row r="159" spans="1:11">
      <c r="A159" s="1566"/>
      <c r="B159" s="1650"/>
      <c r="C159" s="1622"/>
      <c r="D159" s="1590"/>
      <c r="E159" s="1590"/>
      <c r="F159" s="1590"/>
      <c r="G159" s="1590"/>
      <c r="H159" s="207" t="s">
        <v>955</v>
      </c>
      <c r="I159" s="206" t="s">
        <v>956</v>
      </c>
      <c r="J159" s="167">
        <v>2016</v>
      </c>
      <c r="K159" s="202"/>
    </row>
    <row r="160" spans="1:11">
      <c r="A160" s="1566"/>
      <c r="B160" s="1650"/>
      <c r="C160" s="1622"/>
      <c r="D160" s="1590"/>
      <c r="E160" s="1590"/>
      <c r="F160" s="1590"/>
      <c r="G160" s="1590"/>
      <c r="H160" s="207" t="s">
        <v>955</v>
      </c>
      <c r="I160" s="206" t="s">
        <v>957</v>
      </c>
      <c r="J160" s="167">
        <v>2016</v>
      </c>
      <c r="K160" s="202"/>
    </row>
    <row r="161" spans="1:11">
      <c r="A161" s="1566"/>
      <c r="B161" s="1650"/>
      <c r="C161" s="1622"/>
      <c r="D161" s="1590"/>
      <c r="E161" s="1590"/>
      <c r="F161" s="1590"/>
      <c r="G161" s="1590"/>
      <c r="H161" s="207" t="s">
        <v>955</v>
      </c>
      <c r="I161" s="206" t="s">
        <v>958</v>
      </c>
      <c r="J161" s="167">
        <v>2016</v>
      </c>
      <c r="K161" s="202"/>
    </row>
    <row r="162" spans="1:11">
      <c r="A162" s="1566"/>
      <c r="B162" s="1650"/>
      <c r="C162" s="1622"/>
      <c r="D162" s="1590"/>
      <c r="E162" s="1590"/>
      <c r="F162" s="1590"/>
      <c r="G162" s="1590"/>
      <c r="H162" s="207" t="s">
        <v>955</v>
      </c>
      <c r="I162" s="206" t="s">
        <v>959</v>
      </c>
      <c r="J162" s="167">
        <v>2016</v>
      </c>
      <c r="K162" s="202"/>
    </row>
    <row r="163" spans="1:11">
      <c r="A163" s="1566"/>
      <c r="B163" s="1650"/>
      <c r="C163" s="1622"/>
      <c r="D163" s="1590"/>
      <c r="E163" s="1590"/>
      <c r="F163" s="1590"/>
      <c r="G163" s="1590"/>
      <c r="H163" s="207" t="s">
        <v>960</v>
      </c>
      <c r="I163" s="206" t="s">
        <v>961</v>
      </c>
      <c r="J163" s="167">
        <v>2016</v>
      </c>
      <c r="K163" s="202"/>
    </row>
    <row r="164" spans="1:11">
      <c r="A164" s="1566"/>
      <c r="B164" s="1650"/>
      <c r="C164" s="1622"/>
      <c r="D164" s="1590"/>
      <c r="E164" s="1590"/>
      <c r="F164" s="1590"/>
      <c r="G164" s="1590"/>
      <c r="H164" s="207" t="s">
        <v>960</v>
      </c>
      <c r="I164" s="206" t="s">
        <v>962</v>
      </c>
      <c r="J164" s="167">
        <v>2016</v>
      </c>
      <c r="K164" s="202"/>
    </row>
    <row r="165" spans="1:11">
      <c r="A165" s="1566"/>
      <c r="B165" s="1650"/>
      <c r="C165" s="1622"/>
      <c r="D165" s="1590"/>
      <c r="E165" s="1590"/>
      <c r="F165" s="1590"/>
      <c r="G165" s="1590"/>
      <c r="H165" s="207" t="s">
        <v>960</v>
      </c>
      <c r="I165" s="206" t="s">
        <v>963</v>
      </c>
      <c r="J165" s="167">
        <v>2016</v>
      </c>
      <c r="K165" s="202"/>
    </row>
    <row r="166" spans="1:11">
      <c r="A166" s="1566"/>
      <c r="B166" s="1650"/>
      <c r="C166" s="1622"/>
      <c r="D166" s="1590"/>
      <c r="E166" s="1590"/>
      <c r="F166" s="1590"/>
      <c r="G166" s="1590"/>
      <c r="H166" s="207" t="s">
        <v>960</v>
      </c>
      <c r="I166" s="206" t="s">
        <v>964</v>
      </c>
      <c r="J166" s="167">
        <v>2016</v>
      </c>
      <c r="K166" s="202"/>
    </row>
    <row r="167" spans="1:11">
      <c r="A167" s="1566"/>
      <c r="B167" s="1650"/>
      <c r="C167" s="1622"/>
      <c r="D167" s="1590"/>
      <c r="E167" s="1590"/>
      <c r="F167" s="1590"/>
      <c r="G167" s="1590"/>
      <c r="H167" s="207" t="s">
        <v>965</v>
      </c>
      <c r="I167" s="206" t="s">
        <v>966</v>
      </c>
      <c r="J167" s="167">
        <v>2016</v>
      </c>
      <c r="K167" s="202"/>
    </row>
    <row r="168" spans="1:11">
      <c r="A168" s="1566"/>
      <c r="B168" s="1650"/>
      <c r="C168" s="1622"/>
      <c r="D168" s="1590"/>
      <c r="E168" s="1590"/>
      <c r="F168" s="1590"/>
      <c r="G168" s="1590"/>
      <c r="H168" s="207" t="s">
        <v>965</v>
      </c>
      <c r="I168" s="206" t="s">
        <v>967</v>
      </c>
      <c r="J168" s="167">
        <v>2016</v>
      </c>
      <c r="K168" s="202"/>
    </row>
    <row r="169" spans="1:11">
      <c r="A169" s="1566"/>
      <c r="B169" s="1650"/>
      <c r="C169" s="1622"/>
      <c r="D169" s="1590"/>
      <c r="E169" s="1590"/>
      <c r="F169" s="1590"/>
      <c r="G169" s="1590"/>
      <c r="H169" s="207" t="s">
        <v>965</v>
      </c>
      <c r="I169" s="206" t="s">
        <v>968</v>
      </c>
      <c r="J169" s="167">
        <v>2016</v>
      </c>
      <c r="K169" s="202"/>
    </row>
    <row r="170" spans="1:11">
      <c r="A170" s="1566"/>
      <c r="B170" s="1650"/>
      <c r="C170" s="1622"/>
      <c r="D170" s="1590"/>
      <c r="E170" s="1590"/>
      <c r="F170" s="1590"/>
      <c r="G170" s="1590"/>
      <c r="H170" s="207" t="s">
        <v>969</v>
      </c>
      <c r="I170" s="206" t="s">
        <v>970</v>
      </c>
      <c r="J170" s="167">
        <v>2016</v>
      </c>
      <c r="K170" s="202"/>
    </row>
    <row r="171" spans="1:11">
      <c r="A171" s="1566"/>
      <c r="B171" s="1650"/>
      <c r="C171" s="1622"/>
      <c r="D171" s="1590"/>
      <c r="E171" s="1590"/>
      <c r="F171" s="1590"/>
      <c r="G171" s="1590"/>
      <c r="H171" s="207" t="s">
        <v>969</v>
      </c>
      <c r="I171" s="206" t="s">
        <v>971</v>
      </c>
      <c r="J171" s="167">
        <v>2016</v>
      </c>
      <c r="K171" s="202"/>
    </row>
    <row r="172" spans="1:11">
      <c r="A172" s="1566"/>
      <c r="B172" s="1650"/>
      <c r="C172" s="1622"/>
      <c r="D172" s="1590"/>
      <c r="E172" s="1590"/>
      <c r="F172" s="1590"/>
      <c r="G172" s="1590"/>
      <c r="H172" s="207" t="s">
        <v>969</v>
      </c>
      <c r="I172" s="206" t="s">
        <v>972</v>
      </c>
      <c r="J172" s="167">
        <v>2016</v>
      </c>
      <c r="K172" s="202"/>
    </row>
    <row r="173" spans="1:11">
      <c r="A173" s="1566"/>
      <c r="B173" s="1650"/>
      <c r="C173" s="1622"/>
      <c r="D173" s="1590"/>
      <c r="E173" s="1590"/>
      <c r="F173" s="1590"/>
      <c r="G173" s="1590"/>
      <c r="H173" s="207" t="s">
        <v>969</v>
      </c>
      <c r="I173" s="206" t="s">
        <v>973</v>
      </c>
      <c r="J173" s="167">
        <v>2016</v>
      </c>
      <c r="K173" s="202"/>
    </row>
    <row r="174" spans="1:11">
      <c r="A174" s="1566"/>
      <c r="B174" s="1650"/>
      <c r="C174" s="1622"/>
      <c r="D174" s="1590"/>
      <c r="E174" s="1590"/>
      <c r="F174" s="1590"/>
      <c r="G174" s="1590"/>
      <c r="H174" s="207" t="s">
        <v>969</v>
      </c>
      <c r="I174" s="206" t="s">
        <v>974</v>
      </c>
      <c r="J174" s="167">
        <v>2016</v>
      </c>
      <c r="K174" s="202"/>
    </row>
    <row r="175" spans="1:11">
      <c r="A175" s="1566"/>
      <c r="B175" s="1650"/>
      <c r="C175" s="1622"/>
      <c r="D175" s="1590"/>
      <c r="E175" s="1590"/>
      <c r="F175" s="1590"/>
      <c r="G175" s="1590"/>
      <c r="H175" s="207" t="s">
        <v>969</v>
      </c>
      <c r="I175" s="206" t="s">
        <v>975</v>
      </c>
      <c r="J175" s="167">
        <v>2016</v>
      </c>
      <c r="K175" s="202"/>
    </row>
    <row r="176" spans="1:11">
      <c r="A176" s="1566"/>
      <c r="B176" s="1650"/>
      <c r="C176" s="1622"/>
      <c r="D176" s="1590"/>
      <c r="E176" s="1590"/>
      <c r="F176" s="1590"/>
      <c r="G176" s="1590"/>
      <c r="H176" s="207" t="s">
        <v>969</v>
      </c>
      <c r="I176" s="206" t="s">
        <v>976</v>
      </c>
      <c r="J176" s="167">
        <v>2016</v>
      </c>
      <c r="K176" s="202"/>
    </row>
    <row r="177" spans="1:11">
      <c r="A177" s="1566"/>
      <c r="B177" s="1650"/>
      <c r="C177" s="1622"/>
      <c r="D177" s="1590"/>
      <c r="E177" s="1590"/>
      <c r="F177" s="1590"/>
      <c r="G177" s="1590"/>
      <c r="H177" s="207" t="s">
        <v>969</v>
      </c>
      <c r="I177" s="206" t="s">
        <v>977</v>
      </c>
      <c r="J177" s="167">
        <v>2016</v>
      </c>
      <c r="K177" s="202"/>
    </row>
    <row r="178" spans="1:11">
      <c r="A178" s="1566"/>
      <c r="B178" s="1650"/>
      <c r="C178" s="1622"/>
      <c r="D178" s="1590"/>
      <c r="E178" s="1590"/>
      <c r="F178" s="1590"/>
      <c r="G178" s="1590"/>
      <c r="H178" s="207" t="s">
        <v>969</v>
      </c>
      <c r="I178" s="206" t="s">
        <v>978</v>
      </c>
      <c r="J178" s="167">
        <v>2016</v>
      </c>
      <c r="K178" s="202"/>
    </row>
    <row r="179" spans="1:11">
      <c r="A179" s="1566"/>
      <c r="B179" s="1650"/>
      <c r="C179" s="1622"/>
      <c r="D179" s="1590"/>
      <c r="E179" s="1590"/>
      <c r="F179" s="1590"/>
      <c r="G179" s="1590"/>
      <c r="H179" s="207" t="s">
        <v>979</v>
      </c>
      <c r="I179" s="206" t="s">
        <v>980</v>
      </c>
      <c r="J179" s="167">
        <v>2016</v>
      </c>
      <c r="K179" s="202"/>
    </row>
    <row r="180" spans="1:11">
      <c r="A180" s="1566"/>
      <c r="B180" s="1650"/>
      <c r="C180" s="1622"/>
      <c r="D180" s="1590"/>
      <c r="E180" s="1590"/>
      <c r="F180" s="1590"/>
      <c r="G180" s="1590"/>
      <c r="H180" s="207" t="s">
        <v>981</v>
      </c>
      <c r="I180" s="206" t="s">
        <v>982</v>
      </c>
      <c r="J180" s="167">
        <v>2016</v>
      </c>
      <c r="K180" s="202"/>
    </row>
    <row r="181" spans="1:11">
      <c r="A181" s="1566"/>
      <c r="B181" s="1650"/>
      <c r="C181" s="1622"/>
      <c r="D181" s="1590"/>
      <c r="E181" s="1590"/>
      <c r="F181" s="1590"/>
      <c r="G181" s="1590"/>
      <c r="H181" s="207" t="s">
        <v>983</v>
      </c>
      <c r="I181" s="206" t="s">
        <v>984</v>
      </c>
      <c r="J181" s="167">
        <v>2016</v>
      </c>
      <c r="K181" s="202"/>
    </row>
    <row r="182" spans="1:11">
      <c r="A182" s="1566"/>
      <c r="B182" s="1650"/>
      <c r="C182" s="1622"/>
      <c r="D182" s="1590"/>
      <c r="E182" s="1590"/>
      <c r="F182" s="1590"/>
      <c r="G182" s="1590"/>
      <c r="H182" s="207" t="s">
        <v>985</v>
      </c>
      <c r="I182" s="206" t="s">
        <v>986</v>
      </c>
      <c r="J182" s="167">
        <v>2016</v>
      </c>
      <c r="K182" s="202"/>
    </row>
    <row r="183" spans="1:11">
      <c r="A183" s="1566"/>
      <c r="B183" s="1650"/>
      <c r="C183" s="1622"/>
      <c r="D183" s="1590"/>
      <c r="E183" s="1590"/>
      <c r="F183" s="1590"/>
      <c r="G183" s="1590"/>
      <c r="H183" s="207" t="s">
        <v>987</v>
      </c>
      <c r="I183" s="206" t="s">
        <v>988</v>
      </c>
      <c r="J183" s="167">
        <v>2016</v>
      </c>
      <c r="K183" s="202"/>
    </row>
    <row r="184" spans="1:11">
      <c r="A184" s="1566"/>
      <c r="B184" s="1650"/>
      <c r="C184" s="1622"/>
      <c r="D184" s="1590"/>
      <c r="E184" s="1590"/>
      <c r="F184" s="1590"/>
      <c r="G184" s="1590"/>
      <c r="H184" s="207" t="s">
        <v>989</v>
      </c>
      <c r="I184" s="206" t="s">
        <v>990</v>
      </c>
      <c r="J184" s="167">
        <v>2016</v>
      </c>
      <c r="K184" s="202"/>
    </row>
    <row r="185" spans="1:11">
      <c r="A185" s="1566"/>
      <c r="B185" s="1650"/>
      <c r="C185" s="1622"/>
      <c r="D185" s="1590"/>
      <c r="E185" s="1590"/>
      <c r="F185" s="1590"/>
      <c r="G185" s="1590"/>
      <c r="H185" s="207" t="s">
        <v>989</v>
      </c>
      <c r="I185" s="206" t="s">
        <v>991</v>
      </c>
      <c r="J185" s="167">
        <v>2016</v>
      </c>
      <c r="K185" s="202"/>
    </row>
    <row r="186" spans="1:11">
      <c r="A186" s="1566"/>
      <c r="B186" s="1650"/>
      <c r="C186" s="1622"/>
      <c r="D186" s="1590"/>
      <c r="E186" s="1590"/>
      <c r="F186" s="1590"/>
      <c r="G186" s="1590"/>
      <c r="H186" s="207" t="s">
        <v>989</v>
      </c>
      <c r="I186" s="206" t="s">
        <v>992</v>
      </c>
      <c r="J186" s="167">
        <v>2016</v>
      </c>
      <c r="K186" s="202"/>
    </row>
    <row r="187" spans="1:11">
      <c r="A187" s="1566"/>
      <c r="B187" s="1650"/>
      <c r="C187" s="1622"/>
      <c r="D187" s="1590"/>
      <c r="E187" s="1590"/>
      <c r="F187" s="1590"/>
      <c r="G187" s="1590"/>
      <c r="H187" s="207" t="s">
        <v>989</v>
      </c>
      <c r="I187" s="206" t="s">
        <v>993</v>
      </c>
      <c r="J187" s="167">
        <v>2016</v>
      </c>
      <c r="K187" s="202"/>
    </row>
    <row r="188" spans="1:11">
      <c r="A188" s="1566"/>
      <c r="B188" s="1650"/>
      <c r="C188" s="1622"/>
      <c r="D188" s="1590"/>
      <c r="E188" s="1590"/>
      <c r="F188" s="1590"/>
      <c r="G188" s="1590"/>
      <c r="H188" s="207" t="s">
        <v>994</v>
      </c>
      <c r="I188" s="206" t="s">
        <v>995</v>
      </c>
      <c r="J188" s="167">
        <v>2016</v>
      </c>
      <c r="K188" s="202"/>
    </row>
    <row r="189" spans="1:11">
      <c r="A189" s="1566"/>
      <c r="B189" s="1650"/>
      <c r="C189" s="1622"/>
      <c r="D189" s="1590"/>
      <c r="E189" s="1590"/>
      <c r="F189" s="1590"/>
      <c r="G189" s="1590"/>
      <c r="H189" s="207" t="s">
        <v>994</v>
      </c>
      <c r="I189" s="206" t="s">
        <v>996</v>
      </c>
      <c r="J189" s="167">
        <v>2016</v>
      </c>
      <c r="K189" s="202"/>
    </row>
    <row r="190" spans="1:11">
      <c r="A190" s="1566"/>
      <c r="B190" s="1650"/>
      <c r="C190" s="1622"/>
      <c r="D190" s="1590"/>
      <c r="E190" s="1590"/>
      <c r="F190" s="1590"/>
      <c r="G190" s="1590"/>
      <c r="H190" s="207" t="s">
        <v>997</v>
      </c>
      <c r="I190" s="206" t="s">
        <v>998</v>
      </c>
      <c r="J190" s="167">
        <v>2016</v>
      </c>
      <c r="K190" s="202"/>
    </row>
    <row r="191" spans="1:11">
      <c r="A191" s="1566"/>
      <c r="B191" s="1650"/>
      <c r="C191" s="1622"/>
      <c r="D191" s="1590"/>
      <c r="E191" s="1590"/>
      <c r="F191" s="1590"/>
      <c r="G191" s="1590"/>
      <c r="H191" s="207" t="s">
        <v>997</v>
      </c>
      <c r="I191" s="206" t="s">
        <v>999</v>
      </c>
      <c r="J191" s="167">
        <v>2016</v>
      </c>
      <c r="K191" s="202"/>
    </row>
    <row r="192" spans="1:11">
      <c r="A192" s="1566"/>
      <c r="B192" s="1650"/>
      <c r="C192" s="1622"/>
      <c r="D192" s="1590"/>
      <c r="E192" s="1590"/>
      <c r="F192" s="1590"/>
      <c r="G192" s="1590"/>
      <c r="H192" s="207" t="s">
        <v>997</v>
      </c>
      <c r="I192" s="206" t="s">
        <v>1000</v>
      </c>
      <c r="J192" s="167">
        <v>2016</v>
      </c>
      <c r="K192" s="202"/>
    </row>
    <row r="193" spans="1:11">
      <c r="A193" s="1566"/>
      <c r="B193" s="1650"/>
      <c r="C193" s="1622"/>
      <c r="D193" s="1590"/>
      <c r="E193" s="1590"/>
      <c r="F193" s="1590"/>
      <c r="G193" s="1590"/>
      <c r="H193" s="207" t="s">
        <v>997</v>
      </c>
      <c r="I193" s="206" t="s">
        <v>1001</v>
      </c>
      <c r="J193" s="167">
        <v>2016</v>
      </c>
      <c r="K193" s="202"/>
    </row>
    <row r="194" spans="1:11">
      <c r="A194" s="1566"/>
      <c r="B194" s="1650"/>
      <c r="C194" s="1622"/>
      <c r="D194" s="1590"/>
      <c r="E194" s="1590"/>
      <c r="F194" s="1590"/>
      <c r="G194" s="1590"/>
      <c r="H194" s="207" t="s">
        <v>997</v>
      </c>
      <c r="I194" s="206" t="s">
        <v>1002</v>
      </c>
      <c r="J194" s="167">
        <v>2016</v>
      </c>
      <c r="K194" s="202"/>
    </row>
    <row r="195" spans="1:11">
      <c r="A195" s="1566"/>
      <c r="B195" s="1650"/>
      <c r="C195" s="1622"/>
      <c r="D195" s="1590"/>
      <c r="E195" s="1590"/>
      <c r="F195" s="1590"/>
      <c r="G195" s="1590"/>
      <c r="H195" s="207" t="s">
        <v>997</v>
      </c>
      <c r="I195" s="206" t="s">
        <v>1003</v>
      </c>
      <c r="J195" s="167">
        <v>2016</v>
      </c>
      <c r="K195" s="202"/>
    </row>
    <row r="196" spans="1:11">
      <c r="A196" s="1566"/>
      <c r="B196" s="1650"/>
      <c r="C196" s="1622"/>
      <c r="D196" s="1590"/>
      <c r="E196" s="1590"/>
      <c r="F196" s="1590"/>
      <c r="G196" s="1590"/>
      <c r="H196" s="207" t="s">
        <v>997</v>
      </c>
      <c r="I196" s="206" t="s">
        <v>1004</v>
      </c>
      <c r="J196" s="167">
        <v>2016</v>
      </c>
      <c r="K196" s="202"/>
    </row>
    <row r="197" spans="1:11">
      <c r="A197" s="1566"/>
      <c r="B197" s="1650"/>
      <c r="C197" s="1622"/>
      <c r="D197" s="1590"/>
      <c r="E197" s="1590"/>
      <c r="F197" s="1590"/>
      <c r="G197" s="1590"/>
      <c r="H197" s="207" t="s">
        <v>1005</v>
      </c>
      <c r="I197" s="206" t="s">
        <v>1006</v>
      </c>
      <c r="J197" s="167">
        <v>2016</v>
      </c>
      <c r="K197" s="202"/>
    </row>
    <row r="198" spans="1:11">
      <c r="A198" s="1566"/>
      <c r="B198" s="1650"/>
      <c r="C198" s="1622"/>
      <c r="D198" s="1590"/>
      <c r="E198" s="1590"/>
      <c r="F198" s="1590"/>
      <c r="G198" s="1590"/>
      <c r="H198" s="207" t="s">
        <v>1005</v>
      </c>
      <c r="I198" s="206" t="s">
        <v>1007</v>
      </c>
      <c r="J198" s="167">
        <v>2016</v>
      </c>
      <c r="K198" s="202"/>
    </row>
    <row r="199" spans="1:11">
      <c r="A199" s="1566"/>
      <c r="B199" s="1650"/>
      <c r="C199" s="1622"/>
      <c r="D199" s="1590"/>
      <c r="E199" s="1590"/>
      <c r="F199" s="1590"/>
      <c r="G199" s="1590"/>
      <c r="H199" s="207" t="s">
        <v>1005</v>
      </c>
      <c r="I199" s="206" t="s">
        <v>1008</v>
      </c>
      <c r="J199" s="167">
        <v>2016</v>
      </c>
      <c r="K199" s="202"/>
    </row>
    <row r="200" spans="1:11">
      <c r="A200" s="1566"/>
      <c r="B200" s="1650"/>
      <c r="C200" s="1622"/>
      <c r="D200" s="1590"/>
      <c r="E200" s="1590"/>
      <c r="F200" s="1590"/>
      <c r="G200" s="1590"/>
      <c r="H200" s="207" t="s">
        <v>1005</v>
      </c>
      <c r="I200" s="206" t="s">
        <v>1009</v>
      </c>
      <c r="J200" s="167">
        <v>2016</v>
      </c>
      <c r="K200" s="202"/>
    </row>
    <row r="201" spans="1:11">
      <c r="A201" s="1566"/>
      <c r="B201" s="1650"/>
      <c r="C201" s="1622"/>
      <c r="D201" s="1590"/>
      <c r="E201" s="1590"/>
      <c r="F201" s="1590"/>
      <c r="G201" s="1590"/>
      <c r="H201" s="207" t="s">
        <v>1005</v>
      </c>
      <c r="I201" s="206" t="s">
        <v>1010</v>
      </c>
      <c r="J201" s="167">
        <v>2016</v>
      </c>
      <c r="K201" s="202"/>
    </row>
    <row r="202" spans="1:11">
      <c r="A202" s="1566"/>
      <c r="B202" s="1650"/>
      <c r="C202" s="1622"/>
      <c r="D202" s="1590"/>
      <c r="E202" s="1590"/>
      <c r="F202" s="1590"/>
      <c r="G202" s="1590"/>
      <c r="H202" s="207" t="s">
        <v>1011</v>
      </c>
      <c r="I202" s="206" t="s">
        <v>1012</v>
      </c>
      <c r="J202" s="167">
        <v>2016</v>
      </c>
      <c r="K202" s="202"/>
    </row>
    <row r="203" spans="1:11">
      <c r="A203" s="1566"/>
      <c r="B203" s="1650"/>
      <c r="C203" s="1622"/>
      <c r="D203" s="1590"/>
      <c r="E203" s="1590"/>
      <c r="F203" s="1590"/>
      <c r="G203" s="1590"/>
      <c r="H203" s="207" t="s">
        <v>1013</v>
      </c>
      <c r="I203" s="206" t="s">
        <v>1014</v>
      </c>
      <c r="J203" s="167">
        <v>2016</v>
      </c>
      <c r="K203" s="202"/>
    </row>
    <row r="204" spans="1:11">
      <c r="A204" s="1566"/>
      <c r="B204" s="1650"/>
      <c r="C204" s="1622"/>
      <c r="D204" s="1590"/>
      <c r="E204" s="1590"/>
      <c r="F204" s="1590"/>
      <c r="G204" s="1590"/>
      <c r="H204" s="207" t="s">
        <v>1015</v>
      </c>
      <c r="I204" s="206" t="s">
        <v>1016</v>
      </c>
      <c r="J204" s="167">
        <v>2016</v>
      </c>
      <c r="K204" s="202"/>
    </row>
    <row r="205" spans="1:11">
      <c r="A205" s="1566"/>
      <c r="B205" s="1650"/>
      <c r="C205" s="1622"/>
      <c r="D205" s="1590"/>
      <c r="E205" s="1590"/>
      <c r="F205" s="1590"/>
      <c r="G205" s="1590"/>
      <c r="H205" s="207" t="s">
        <v>1017</v>
      </c>
      <c r="I205" s="206" t="s">
        <v>1018</v>
      </c>
      <c r="J205" s="167">
        <v>2016</v>
      </c>
      <c r="K205" s="202"/>
    </row>
    <row r="206" spans="1:11">
      <c r="A206" s="1566"/>
      <c r="B206" s="1650"/>
      <c r="C206" s="1622"/>
      <c r="D206" s="1590"/>
      <c r="E206" s="1590"/>
      <c r="F206" s="1590"/>
      <c r="G206" s="1590"/>
      <c r="H206" s="207" t="s">
        <v>1019</v>
      </c>
      <c r="I206" s="206" t="s">
        <v>1020</v>
      </c>
      <c r="J206" s="167">
        <v>2016</v>
      </c>
      <c r="K206" s="202"/>
    </row>
    <row r="207" spans="1:11">
      <c r="A207" s="1566"/>
      <c r="B207" s="1650"/>
      <c r="C207" s="1622"/>
      <c r="D207" s="1590"/>
      <c r="E207" s="1590"/>
      <c r="F207" s="1590"/>
      <c r="G207" s="1590"/>
      <c r="H207" s="207" t="s">
        <v>1019</v>
      </c>
      <c r="I207" s="206" t="s">
        <v>1021</v>
      </c>
      <c r="J207" s="167">
        <v>2016</v>
      </c>
      <c r="K207" s="202"/>
    </row>
    <row r="208" spans="1:11">
      <c r="A208" s="1566"/>
      <c r="B208" s="1650"/>
      <c r="C208" s="1622"/>
      <c r="D208" s="1590"/>
      <c r="E208" s="1590"/>
      <c r="F208" s="1590"/>
      <c r="G208" s="1590"/>
      <c r="H208" s="207" t="s">
        <v>1019</v>
      </c>
      <c r="I208" s="206" t="s">
        <v>1022</v>
      </c>
      <c r="J208" s="167">
        <v>2016</v>
      </c>
      <c r="K208" s="202"/>
    </row>
    <row r="209" spans="1:11">
      <c r="A209" s="1566"/>
      <c r="B209" s="1650"/>
      <c r="C209" s="1622"/>
      <c r="D209" s="1590"/>
      <c r="E209" s="1590"/>
      <c r="F209" s="1590"/>
      <c r="G209" s="1590"/>
      <c r="H209" s="207" t="s">
        <v>1019</v>
      </c>
      <c r="I209" s="206" t="s">
        <v>1023</v>
      </c>
      <c r="J209" s="167">
        <v>2016</v>
      </c>
      <c r="K209" s="202"/>
    </row>
    <row r="210" spans="1:11">
      <c r="A210" s="1566"/>
      <c r="B210" s="1650"/>
      <c r="C210" s="1622"/>
      <c r="D210" s="1590"/>
      <c r="E210" s="1590"/>
      <c r="F210" s="1590"/>
      <c r="G210" s="1590"/>
      <c r="H210" s="207" t="s">
        <v>1024</v>
      </c>
      <c r="I210" s="206" t="s">
        <v>1025</v>
      </c>
      <c r="J210" s="167">
        <v>2016</v>
      </c>
      <c r="K210" s="202"/>
    </row>
    <row r="211" spans="1:11">
      <c r="A211" s="1566"/>
      <c r="B211" s="1650"/>
      <c r="C211" s="1622"/>
      <c r="D211" s="1590"/>
      <c r="E211" s="1590"/>
      <c r="F211" s="1590"/>
      <c r="G211" s="1590"/>
      <c r="H211" s="207" t="s">
        <v>1026</v>
      </c>
      <c r="I211" s="206" t="s">
        <v>1027</v>
      </c>
      <c r="J211" s="167">
        <v>2016</v>
      </c>
      <c r="K211" s="202"/>
    </row>
    <row r="212" spans="1:11" ht="27.6">
      <c r="A212" s="1566"/>
      <c r="B212" s="1650"/>
      <c r="C212" s="1622"/>
      <c r="D212" s="1590"/>
      <c r="E212" s="1590"/>
      <c r="F212" s="1590"/>
      <c r="G212" s="1590"/>
      <c r="H212" s="207" t="s">
        <v>1028</v>
      </c>
      <c r="I212" s="206" t="s">
        <v>1029</v>
      </c>
      <c r="J212" s="167">
        <v>2016</v>
      </c>
      <c r="K212" s="202"/>
    </row>
    <row r="213" spans="1:11" ht="27.6">
      <c r="A213" s="1566"/>
      <c r="B213" s="1650"/>
      <c r="C213" s="1622"/>
      <c r="D213" s="1590"/>
      <c r="E213" s="1590"/>
      <c r="F213" s="1590"/>
      <c r="G213" s="1590"/>
      <c r="H213" s="207" t="s">
        <v>1030</v>
      </c>
      <c r="I213" s="206" t="s">
        <v>1031</v>
      </c>
      <c r="J213" s="167">
        <v>2016</v>
      </c>
      <c r="K213" s="202"/>
    </row>
    <row r="214" spans="1:11" ht="27.6">
      <c r="A214" s="1566"/>
      <c r="B214" s="1650"/>
      <c r="C214" s="1622"/>
      <c r="D214" s="1590"/>
      <c r="E214" s="1590"/>
      <c r="F214" s="1590"/>
      <c r="G214" s="1590"/>
      <c r="H214" s="207" t="s">
        <v>1030</v>
      </c>
      <c r="I214" s="206" t="s">
        <v>1032</v>
      </c>
      <c r="J214" s="167">
        <v>2016</v>
      </c>
      <c r="K214" s="202"/>
    </row>
    <row r="215" spans="1:11">
      <c r="A215" s="1566"/>
      <c r="B215" s="1650"/>
      <c r="C215" s="1622"/>
      <c r="D215" s="1590"/>
      <c r="E215" s="1590"/>
      <c r="F215" s="1590"/>
      <c r="G215" s="1590"/>
      <c r="H215" s="207" t="s">
        <v>1033</v>
      </c>
      <c r="I215" s="206" t="s">
        <v>1034</v>
      </c>
      <c r="J215" s="167">
        <v>2016</v>
      </c>
      <c r="K215" s="202"/>
    </row>
    <row r="216" spans="1:11">
      <c r="A216" s="1566"/>
      <c r="B216" s="1650"/>
      <c r="C216" s="1622"/>
      <c r="D216" s="1590"/>
      <c r="E216" s="1590"/>
      <c r="F216" s="1590"/>
      <c r="G216" s="1590"/>
      <c r="H216" s="207" t="s">
        <v>1035</v>
      </c>
      <c r="I216" s="206" t="s">
        <v>1036</v>
      </c>
      <c r="J216" s="167">
        <v>2016</v>
      </c>
      <c r="K216" s="202"/>
    </row>
    <row r="217" spans="1:11">
      <c r="A217" s="1566"/>
      <c r="B217" s="1650"/>
      <c r="C217" s="1622"/>
      <c r="D217" s="1590"/>
      <c r="E217" s="1590"/>
      <c r="F217" s="1590"/>
      <c r="G217" s="1590"/>
      <c r="H217" s="207" t="s">
        <v>1037</v>
      </c>
      <c r="I217" s="206" t="s">
        <v>1038</v>
      </c>
      <c r="J217" s="167">
        <v>2016</v>
      </c>
      <c r="K217" s="202"/>
    </row>
    <row r="218" spans="1:11">
      <c r="A218" s="1566"/>
      <c r="B218" s="1650"/>
      <c r="C218" s="1622"/>
      <c r="D218" s="1590"/>
      <c r="E218" s="1590"/>
      <c r="F218" s="1590"/>
      <c r="G218" s="1590"/>
      <c r="H218" s="207" t="s">
        <v>1037</v>
      </c>
      <c r="I218" s="206" t="s">
        <v>1039</v>
      </c>
      <c r="J218" s="167">
        <v>2016</v>
      </c>
      <c r="K218" s="202"/>
    </row>
    <row r="219" spans="1:11">
      <c r="A219" s="1566"/>
      <c r="B219" s="1650"/>
      <c r="C219" s="1622"/>
      <c r="D219" s="1590"/>
      <c r="E219" s="1590"/>
      <c r="F219" s="1590"/>
      <c r="G219" s="1590"/>
      <c r="H219" s="207" t="s">
        <v>1037</v>
      </c>
      <c r="I219" s="206" t="s">
        <v>1040</v>
      </c>
      <c r="J219" s="167">
        <v>2016</v>
      </c>
      <c r="K219" s="202"/>
    </row>
    <row r="220" spans="1:11">
      <c r="A220" s="1566"/>
      <c r="B220" s="1650"/>
      <c r="C220" s="1622"/>
      <c r="D220" s="1590"/>
      <c r="E220" s="1590"/>
      <c r="F220" s="1590"/>
      <c r="G220" s="1590"/>
      <c r="H220" s="207" t="s">
        <v>1037</v>
      </c>
      <c r="I220" s="206" t="s">
        <v>1041</v>
      </c>
      <c r="J220" s="167">
        <v>2016</v>
      </c>
      <c r="K220" s="202"/>
    </row>
    <row r="221" spans="1:11">
      <c r="A221" s="1566"/>
      <c r="B221" s="1650"/>
      <c r="C221" s="1622"/>
      <c r="D221" s="1590"/>
      <c r="E221" s="1590"/>
      <c r="F221" s="1590"/>
      <c r="G221" s="1590"/>
      <c r="H221" s="207" t="s">
        <v>1042</v>
      </c>
      <c r="I221" s="206" t="s">
        <v>1043</v>
      </c>
      <c r="J221" s="167">
        <v>2016</v>
      </c>
      <c r="K221" s="202"/>
    </row>
    <row r="222" spans="1:11">
      <c r="A222" s="1566"/>
      <c r="B222" s="1650"/>
      <c r="C222" s="1622"/>
      <c r="D222" s="1590"/>
      <c r="E222" s="1590"/>
      <c r="F222" s="1590"/>
      <c r="G222" s="1590"/>
      <c r="H222" s="207" t="s">
        <v>1042</v>
      </c>
      <c r="I222" s="206" t="s">
        <v>1044</v>
      </c>
      <c r="J222" s="167">
        <v>2016</v>
      </c>
      <c r="K222" s="202"/>
    </row>
    <row r="223" spans="1:11">
      <c r="A223" s="1566"/>
      <c r="B223" s="1650"/>
      <c r="C223" s="1622"/>
      <c r="D223" s="1590"/>
      <c r="E223" s="1590"/>
      <c r="F223" s="1590"/>
      <c r="G223" s="1590"/>
      <c r="H223" s="207" t="s">
        <v>1045</v>
      </c>
      <c r="I223" s="206" t="s">
        <v>1046</v>
      </c>
      <c r="J223" s="167">
        <v>2016</v>
      </c>
      <c r="K223" s="202"/>
    </row>
    <row r="224" spans="1:11">
      <c r="A224" s="1566"/>
      <c r="B224" s="1650"/>
      <c r="C224" s="1622"/>
      <c r="D224" s="1590"/>
      <c r="E224" s="1590"/>
      <c r="F224" s="1590"/>
      <c r="G224" s="1590"/>
      <c r="H224" s="207" t="s">
        <v>1047</v>
      </c>
      <c r="I224" s="206" t="s">
        <v>1048</v>
      </c>
      <c r="J224" s="167">
        <v>2016</v>
      </c>
      <c r="K224" s="202"/>
    </row>
    <row r="225" spans="1:11">
      <c r="A225" s="1566"/>
      <c r="B225" s="1650"/>
      <c r="C225" s="1622"/>
      <c r="D225" s="1590"/>
      <c r="E225" s="1590"/>
      <c r="F225" s="1590"/>
      <c r="G225" s="1590"/>
      <c r="H225" s="207" t="s">
        <v>1049</v>
      </c>
      <c r="I225" s="206" t="s">
        <v>1050</v>
      </c>
      <c r="J225" s="167">
        <v>2016</v>
      </c>
      <c r="K225" s="202"/>
    </row>
    <row r="226" spans="1:11">
      <c r="A226" s="1566"/>
      <c r="B226" s="1650"/>
      <c r="C226" s="1622"/>
      <c r="D226" s="1590"/>
      <c r="E226" s="1590"/>
      <c r="F226" s="1590"/>
      <c r="G226" s="1590"/>
      <c r="H226" s="207" t="s">
        <v>1049</v>
      </c>
      <c r="I226" s="206" t="s">
        <v>1051</v>
      </c>
      <c r="J226" s="167">
        <v>2016</v>
      </c>
      <c r="K226" s="202"/>
    </row>
    <row r="227" spans="1:11">
      <c r="A227" s="1566"/>
      <c r="B227" s="1650"/>
      <c r="C227" s="1622"/>
      <c r="D227" s="1590"/>
      <c r="E227" s="1590"/>
      <c r="F227" s="1590"/>
      <c r="G227" s="1590"/>
      <c r="H227" s="207" t="s">
        <v>1052</v>
      </c>
      <c r="I227" s="206" t="s">
        <v>1053</v>
      </c>
      <c r="J227" s="167">
        <v>2016</v>
      </c>
      <c r="K227" s="202"/>
    </row>
    <row r="228" spans="1:11">
      <c r="A228" s="1566"/>
      <c r="B228" s="1650"/>
      <c r="C228" s="1622"/>
      <c r="D228" s="1590"/>
      <c r="E228" s="1590"/>
      <c r="F228" s="1590"/>
      <c r="G228" s="1590"/>
      <c r="H228" s="207" t="s">
        <v>1054</v>
      </c>
      <c r="I228" s="206" t="s">
        <v>1055</v>
      </c>
      <c r="J228" s="167">
        <v>2016</v>
      </c>
      <c r="K228" s="202"/>
    </row>
    <row r="229" spans="1:11">
      <c r="A229" s="1566"/>
      <c r="B229" s="1650"/>
      <c r="C229" s="1622"/>
      <c r="D229" s="1590"/>
      <c r="E229" s="1590"/>
      <c r="F229" s="1590"/>
      <c r="G229" s="1590"/>
      <c r="H229" s="207" t="s">
        <v>1056</v>
      </c>
      <c r="I229" s="206" t="s">
        <v>1057</v>
      </c>
      <c r="J229" s="167">
        <v>2016</v>
      </c>
      <c r="K229" s="202"/>
    </row>
    <row r="230" spans="1:11">
      <c r="A230" s="1566"/>
      <c r="B230" s="1650"/>
      <c r="C230" s="1622"/>
      <c r="D230" s="1590"/>
      <c r="E230" s="1590"/>
      <c r="F230" s="1590"/>
      <c r="G230" s="1590"/>
      <c r="H230" s="207" t="s">
        <v>1058</v>
      </c>
      <c r="I230" s="206" t="s">
        <v>1059</v>
      </c>
      <c r="J230" s="167">
        <v>2016</v>
      </c>
      <c r="K230" s="202"/>
    </row>
    <row r="231" spans="1:11">
      <c r="A231" s="1566"/>
      <c r="B231" s="1650"/>
      <c r="C231" s="1622"/>
      <c r="D231" s="1590"/>
      <c r="E231" s="1590"/>
      <c r="F231" s="1590"/>
      <c r="G231" s="1590"/>
      <c r="H231" s="207" t="s">
        <v>1060</v>
      </c>
      <c r="I231" s="206" t="s">
        <v>1061</v>
      </c>
      <c r="J231" s="167">
        <v>2016</v>
      </c>
      <c r="K231" s="202"/>
    </row>
    <row r="232" spans="1:11">
      <c r="A232" s="1566"/>
      <c r="B232" s="1650"/>
      <c r="C232" s="1622"/>
      <c r="D232" s="1590"/>
      <c r="E232" s="1590"/>
      <c r="F232" s="1590"/>
      <c r="G232" s="1590"/>
      <c r="H232" s="207" t="s">
        <v>1062</v>
      </c>
      <c r="I232" s="206" t="s">
        <v>1063</v>
      </c>
      <c r="J232" s="167">
        <v>2016</v>
      </c>
      <c r="K232" s="202"/>
    </row>
    <row r="233" spans="1:11">
      <c r="A233" s="1566"/>
      <c r="B233" s="1650"/>
      <c r="C233" s="1622"/>
      <c r="D233" s="1590"/>
      <c r="E233" s="1590"/>
      <c r="F233" s="1590"/>
      <c r="G233" s="1590"/>
      <c r="H233" s="207" t="s">
        <v>1062</v>
      </c>
      <c r="I233" s="206" t="s">
        <v>1064</v>
      </c>
      <c r="J233" s="167">
        <v>2016</v>
      </c>
      <c r="K233" s="202"/>
    </row>
    <row r="234" spans="1:11">
      <c r="A234" s="1566"/>
      <c r="B234" s="1650"/>
      <c r="C234" s="1622"/>
      <c r="D234" s="1590"/>
      <c r="E234" s="1590"/>
      <c r="F234" s="1590"/>
      <c r="G234" s="1590"/>
      <c r="H234" s="207" t="s">
        <v>1062</v>
      </c>
      <c r="I234" s="206" t="s">
        <v>1065</v>
      </c>
      <c r="J234" s="167">
        <v>2016</v>
      </c>
      <c r="K234" s="202"/>
    </row>
    <row r="235" spans="1:11">
      <c r="A235" s="1566"/>
      <c r="B235" s="1650"/>
      <c r="C235" s="1622"/>
      <c r="D235" s="1590"/>
      <c r="E235" s="1590"/>
      <c r="F235" s="1590"/>
      <c r="G235" s="1590"/>
      <c r="H235" s="207" t="s">
        <v>1062</v>
      </c>
      <c r="I235" s="206" t="s">
        <v>1066</v>
      </c>
      <c r="J235" s="167">
        <v>2016</v>
      </c>
      <c r="K235" s="202"/>
    </row>
    <row r="236" spans="1:11">
      <c r="A236" s="1566"/>
      <c r="B236" s="1650"/>
      <c r="C236" s="1622"/>
      <c r="D236" s="1590"/>
      <c r="E236" s="1590"/>
      <c r="F236" s="1590"/>
      <c r="G236" s="1590"/>
      <c r="H236" s="207" t="s">
        <v>1062</v>
      </c>
      <c r="I236" s="206" t="s">
        <v>1067</v>
      </c>
      <c r="J236" s="167">
        <v>2016</v>
      </c>
      <c r="K236" s="202"/>
    </row>
    <row r="237" spans="1:11" ht="358.8">
      <c r="A237" s="1567"/>
      <c r="B237" s="1651"/>
      <c r="C237" s="1623"/>
      <c r="D237" s="1591"/>
      <c r="E237" s="1591"/>
      <c r="F237" s="1591"/>
      <c r="G237" s="1591"/>
      <c r="H237" s="208" t="s">
        <v>3325</v>
      </c>
      <c r="I237" s="168" t="s">
        <v>1497</v>
      </c>
      <c r="J237" s="96">
        <v>2016</v>
      </c>
      <c r="K237" s="209"/>
    </row>
    <row r="238" spans="1:11" ht="15">
      <c r="A238" s="1641"/>
      <c r="B238" s="1642"/>
      <c r="C238" s="1643"/>
      <c r="D238" s="1644"/>
      <c r="E238" s="1645"/>
      <c r="F238" s="1644"/>
      <c r="G238" s="1644"/>
      <c r="H238" s="289" t="s">
        <v>3326</v>
      </c>
      <c r="I238" s="290" t="s">
        <v>1962</v>
      </c>
      <c r="J238" s="264">
        <v>2018</v>
      </c>
      <c r="K238" s="1652"/>
    </row>
    <row r="239" spans="1:11" ht="15">
      <c r="A239" s="1641"/>
      <c r="B239" s="1642"/>
      <c r="C239" s="1643"/>
      <c r="D239" s="1644"/>
      <c r="E239" s="1646"/>
      <c r="F239" s="1644"/>
      <c r="G239" s="1644"/>
      <c r="H239" s="291" t="s">
        <v>3327</v>
      </c>
      <c r="I239" s="290" t="s">
        <v>1964</v>
      </c>
      <c r="J239" s="264">
        <v>2018</v>
      </c>
      <c r="K239" s="1653"/>
    </row>
    <row r="240" spans="1:11" ht="15">
      <c r="A240" s="1641"/>
      <c r="B240" s="1642"/>
      <c r="C240" s="1643"/>
      <c r="D240" s="1644"/>
      <c r="E240" s="1646"/>
      <c r="F240" s="1644"/>
      <c r="G240" s="1644"/>
      <c r="H240" s="291" t="s">
        <v>1965</v>
      </c>
      <c r="I240" s="290" t="s">
        <v>1966</v>
      </c>
      <c r="J240" s="264">
        <v>2018</v>
      </c>
      <c r="K240" s="1653"/>
    </row>
    <row r="241" spans="1:11" ht="15">
      <c r="A241" s="1641"/>
      <c r="B241" s="1642"/>
      <c r="C241" s="1643"/>
      <c r="D241" s="1644"/>
      <c r="E241" s="1646"/>
      <c r="F241" s="1644"/>
      <c r="G241" s="1644"/>
      <c r="H241" s="291" t="s">
        <v>1967</v>
      </c>
      <c r="I241" s="290" t="s">
        <v>1968</v>
      </c>
      <c r="J241" s="264">
        <v>2018</v>
      </c>
      <c r="K241" s="1653"/>
    </row>
    <row r="242" spans="1:11" ht="15">
      <c r="A242" s="1641"/>
      <c r="B242" s="1642"/>
      <c r="C242" s="1643"/>
      <c r="D242" s="1644"/>
      <c r="E242" s="1646"/>
      <c r="F242" s="1644"/>
      <c r="G242" s="1644"/>
      <c r="H242" s="291" t="s">
        <v>1967</v>
      </c>
      <c r="I242" s="290" t="s">
        <v>3328</v>
      </c>
      <c r="J242" s="264">
        <v>2018</v>
      </c>
      <c r="K242" s="1653"/>
    </row>
    <row r="243" spans="1:11" ht="15">
      <c r="A243" s="1641"/>
      <c r="B243" s="1642"/>
      <c r="C243" s="1643"/>
      <c r="D243" s="1644"/>
      <c r="E243" s="1646"/>
      <c r="F243" s="1644"/>
      <c r="G243" s="1644"/>
      <c r="H243" s="291" t="s">
        <v>1969</v>
      </c>
      <c r="I243" s="290" t="s">
        <v>1970</v>
      </c>
      <c r="J243" s="264">
        <v>2018</v>
      </c>
      <c r="K243" s="1653"/>
    </row>
    <row r="244" spans="1:11" ht="15">
      <c r="A244" s="1641"/>
      <c r="B244" s="1642"/>
      <c r="C244" s="1643"/>
      <c r="D244" s="1644"/>
      <c r="E244" s="1646"/>
      <c r="F244" s="1644"/>
      <c r="G244" s="1644"/>
      <c r="H244" s="291" t="s">
        <v>1969</v>
      </c>
      <c r="I244" s="290" t="s">
        <v>3329</v>
      </c>
      <c r="J244" s="264">
        <v>2018</v>
      </c>
      <c r="K244" s="1653"/>
    </row>
    <row r="245" spans="1:11" ht="15">
      <c r="A245" s="1641"/>
      <c r="B245" s="1642"/>
      <c r="C245" s="1643"/>
      <c r="D245" s="1644"/>
      <c r="E245" s="1646"/>
      <c r="F245" s="1644"/>
      <c r="G245" s="1644"/>
      <c r="H245" s="291" t="s">
        <v>1969</v>
      </c>
      <c r="I245" s="290" t="s">
        <v>1971</v>
      </c>
      <c r="J245" s="264">
        <v>2018</v>
      </c>
      <c r="K245" s="1653"/>
    </row>
    <row r="246" spans="1:11" ht="15">
      <c r="A246" s="1641"/>
      <c r="B246" s="1642"/>
      <c r="C246" s="1643"/>
      <c r="D246" s="1644"/>
      <c r="E246" s="1646"/>
      <c r="F246" s="1644"/>
      <c r="G246" s="1644"/>
      <c r="H246" s="291" t="s">
        <v>1972</v>
      </c>
      <c r="I246" s="290" t="s">
        <v>1973</v>
      </c>
      <c r="J246" s="264">
        <v>2018</v>
      </c>
      <c r="K246" s="1653"/>
    </row>
    <row r="247" spans="1:11" ht="15">
      <c r="A247" s="1641"/>
      <c r="B247" s="1642"/>
      <c r="C247" s="1643"/>
      <c r="D247" s="1644"/>
      <c r="E247" s="1646"/>
      <c r="F247" s="1644"/>
      <c r="G247" s="1644"/>
      <c r="H247" s="291" t="s">
        <v>1972</v>
      </c>
      <c r="I247" s="290" t="s">
        <v>1974</v>
      </c>
      <c r="J247" s="264">
        <v>2018</v>
      </c>
      <c r="K247" s="1653"/>
    </row>
    <row r="248" spans="1:11" ht="15">
      <c r="A248" s="1641"/>
      <c r="B248" s="1642"/>
      <c r="C248" s="1643"/>
      <c r="D248" s="1644"/>
      <c r="E248" s="1646"/>
      <c r="F248" s="1644"/>
      <c r="G248" s="1644"/>
      <c r="H248" s="291" t="s">
        <v>1975</v>
      </c>
      <c r="I248" s="290" t="s">
        <v>1976</v>
      </c>
      <c r="J248" s="264">
        <v>2018</v>
      </c>
      <c r="K248" s="1653"/>
    </row>
    <row r="249" spans="1:11" ht="15">
      <c r="A249" s="1641"/>
      <c r="B249" s="1642"/>
      <c r="C249" s="1643"/>
      <c r="D249" s="1644"/>
      <c r="E249" s="1646"/>
      <c r="F249" s="1644"/>
      <c r="G249" s="1644"/>
      <c r="H249" s="291" t="s">
        <v>1977</v>
      </c>
      <c r="I249" s="290" t="s">
        <v>1978</v>
      </c>
      <c r="J249" s="264">
        <v>2018</v>
      </c>
      <c r="K249" s="1653"/>
    </row>
    <row r="250" spans="1:11" ht="15">
      <c r="A250" s="1641"/>
      <c r="B250" s="1642"/>
      <c r="C250" s="1643"/>
      <c r="D250" s="1644"/>
      <c r="E250" s="1646"/>
      <c r="F250" s="1644"/>
      <c r="G250" s="1644"/>
      <c r="H250" s="291" t="s">
        <v>1979</v>
      </c>
      <c r="I250" s="290" t="s">
        <v>1980</v>
      </c>
      <c r="J250" s="264">
        <v>2018</v>
      </c>
      <c r="K250" s="1653"/>
    </row>
    <row r="251" spans="1:11" ht="15">
      <c r="A251" s="1641"/>
      <c r="B251" s="1642"/>
      <c r="C251" s="1643"/>
      <c r="D251" s="1644"/>
      <c r="E251" s="1646"/>
      <c r="F251" s="1644"/>
      <c r="G251" s="1644"/>
      <c r="H251" s="291" t="s">
        <v>1981</v>
      </c>
      <c r="I251" s="290" t="s">
        <v>1982</v>
      </c>
      <c r="J251" s="264">
        <v>2018</v>
      </c>
      <c r="K251" s="1653"/>
    </row>
    <row r="252" spans="1:11" ht="15">
      <c r="A252" s="1641"/>
      <c r="B252" s="1642"/>
      <c r="C252" s="1643"/>
      <c r="D252" s="1644"/>
      <c r="E252" s="1646"/>
      <c r="F252" s="1644"/>
      <c r="G252" s="1644"/>
      <c r="H252" s="291" t="s">
        <v>3229</v>
      </c>
      <c r="I252" s="290" t="s">
        <v>3230</v>
      </c>
      <c r="J252" s="264">
        <v>2018</v>
      </c>
      <c r="K252" s="1653"/>
    </row>
    <row r="253" spans="1:11" ht="15">
      <c r="A253" s="1641"/>
      <c r="B253" s="1642"/>
      <c r="C253" s="1643"/>
      <c r="D253" s="1644"/>
      <c r="E253" s="1646"/>
      <c r="F253" s="1644"/>
      <c r="G253" s="1644"/>
      <c r="H253" s="291" t="s">
        <v>3231</v>
      </c>
      <c r="I253" s="290" t="s">
        <v>3232</v>
      </c>
      <c r="J253" s="264">
        <v>2018</v>
      </c>
      <c r="K253" s="1653"/>
    </row>
    <row r="254" spans="1:11" ht="15">
      <c r="A254" s="1641"/>
      <c r="B254" s="1642"/>
      <c r="C254" s="1643"/>
      <c r="D254" s="1644"/>
      <c r="E254" s="1646"/>
      <c r="F254" s="1644"/>
      <c r="G254" s="1644"/>
      <c r="H254" s="291"/>
      <c r="I254" s="290"/>
      <c r="J254" s="264">
        <v>2018</v>
      </c>
      <c r="K254" s="1653"/>
    </row>
    <row r="255" spans="1:11" ht="15">
      <c r="A255" s="1641"/>
      <c r="B255" s="1642"/>
      <c r="C255" s="1643"/>
      <c r="D255" s="1644"/>
      <c r="E255" s="1646"/>
      <c r="F255" s="1644"/>
      <c r="G255" s="1644"/>
      <c r="H255" s="291" t="s">
        <v>1983</v>
      </c>
      <c r="I255" s="290" t="s">
        <v>1984</v>
      </c>
      <c r="J255" s="264">
        <v>2018</v>
      </c>
      <c r="K255" s="1653"/>
    </row>
    <row r="256" spans="1:11" ht="15">
      <c r="A256" s="1641"/>
      <c r="B256" s="1642"/>
      <c r="C256" s="1643"/>
      <c r="D256" s="1644"/>
      <c r="E256" s="1646"/>
      <c r="F256" s="1644"/>
      <c r="G256" s="1644"/>
      <c r="H256" s="291" t="s">
        <v>1985</v>
      </c>
      <c r="I256" s="290" t="s">
        <v>1986</v>
      </c>
      <c r="J256" s="264">
        <v>2018</v>
      </c>
      <c r="K256" s="1653"/>
    </row>
    <row r="257" spans="1:11" ht="15">
      <c r="A257" s="1641"/>
      <c r="B257" s="1642"/>
      <c r="C257" s="1643"/>
      <c r="D257" s="1644"/>
      <c r="E257" s="1646"/>
      <c r="F257" s="1644"/>
      <c r="G257" s="1644"/>
      <c r="H257" s="291" t="s">
        <v>1987</v>
      </c>
      <c r="I257" s="290" t="s">
        <v>1988</v>
      </c>
      <c r="J257" s="264">
        <v>2018</v>
      </c>
      <c r="K257" s="1653"/>
    </row>
    <row r="258" spans="1:11" ht="15">
      <c r="A258" s="1641"/>
      <c r="B258" s="1642"/>
      <c r="C258" s="1643"/>
      <c r="D258" s="1644"/>
      <c r="E258" s="1646"/>
      <c r="F258" s="1644"/>
      <c r="G258" s="1644"/>
      <c r="H258" s="291" t="s">
        <v>1989</v>
      </c>
      <c r="I258" s="290" t="s">
        <v>3233</v>
      </c>
      <c r="J258" s="264">
        <v>2018</v>
      </c>
      <c r="K258" s="1653"/>
    </row>
    <row r="259" spans="1:11" ht="15">
      <c r="A259" s="1641"/>
      <c r="B259" s="1642"/>
      <c r="C259" s="1643"/>
      <c r="D259" s="1644"/>
      <c r="E259" s="1646"/>
      <c r="F259" s="1644"/>
      <c r="G259" s="1644"/>
      <c r="H259" s="291" t="s">
        <v>1989</v>
      </c>
      <c r="I259" s="290" t="s">
        <v>1990</v>
      </c>
      <c r="J259" s="264">
        <v>2018</v>
      </c>
      <c r="K259" s="1653"/>
    </row>
    <row r="260" spans="1:11" ht="15">
      <c r="A260" s="1641"/>
      <c r="B260" s="1642"/>
      <c r="C260" s="1643"/>
      <c r="D260" s="1644"/>
      <c r="E260" s="1646"/>
      <c r="F260" s="1644"/>
      <c r="G260" s="1644"/>
      <c r="H260" s="291" t="s">
        <v>1991</v>
      </c>
      <c r="I260" s="290" t="s">
        <v>1992</v>
      </c>
      <c r="J260" s="264">
        <v>2018</v>
      </c>
      <c r="K260" s="1653"/>
    </row>
    <row r="261" spans="1:11" ht="15">
      <c r="A261" s="1641"/>
      <c r="B261" s="1642"/>
      <c r="C261" s="1643"/>
      <c r="D261" s="1644"/>
      <c r="E261" s="1646"/>
      <c r="F261" s="1644"/>
      <c r="G261" s="1644"/>
      <c r="H261" s="291" t="s">
        <v>1993</v>
      </c>
      <c r="I261" s="290" t="s">
        <v>1994</v>
      </c>
      <c r="J261" s="264">
        <v>2018</v>
      </c>
      <c r="K261" s="1653"/>
    </row>
    <row r="262" spans="1:11" ht="15">
      <c r="A262" s="1641"/>
      <c r="B262" s="1642"/>
      <c r="C262" s="1643"/>
      <c r="D262" s="1644"/>
      <c r="E262" s="1646"/>
      <c r="F262" s="1644"/>
      <c r="G262" s="1644"/>
      <c r="H262" s="291" t="s">
        <v>1995</v>
      </c>
      <c r="I262" s="290" t="s">
        <v>1996</v>
      </c>
      <c r="J262" s="264">
        <v>2018</v>
      </c>
      <c r="K262" s="1653"/>
    </row>
    <row r="263" spans="1:11" ht="15">
      <c r="A263" s="1641"/>
      <c r="B263" s="1642"/>
      <c r="C263" s="1643"/>
      <c r="D263" s="1644"/>
      <c r="E263" s="1646"/>
      <c r="F263" s="1644"/>
      <c r="G263" s="1644"/>
      <c r="H263" s="291" t="s">
        <v>1997</v>
      </c>
      <c r="I263" s="290" t="s">
        <v>1998</v>
      </c>
      <c r="J263" s="264">
        <v>2018</v>
      </c>
      <c r="K263" s="1653"/>
    </row>
    <row r="264" spans="1:11" ht="15">
      <c r="A264" s="1641"/>
      <c r="B264" s="1642"/>
      <c r="C264" s="1643"/>
      <c r="D264" s="1644"/>
      <c r="E264" s="1646"/>
      <c r="F264" s="1644"/>
      <c r="G264" s="1644"/>
      <c r="H264" s="291" t="s">
        <v>2001</v>
      </c>
      <c r="I264" s="290" t="s">
        <v>2002</v>
      </c>
      <c r="J264" s="264">
        <v>2018</v>
      </c>
      <c r="K264" s="1653"/>
    </row>
    <row r="265" spans="1:11" ht="15">
      <c r="A265" s="1641"/>
      <c r="B265" s="1642"/>
      <c r="C265" s="1643"/>
      <c r="D265" s="1644"/>
      <c r="E265" s="1646"/>
      <c r="F265" s="1644"/>
      <c r="G265" s="1644"/>
      <c r="H265" s="291" t="s">
        <v>3234</v>
      </c>
      <c r="I265" s="290" t="s">
        <v>1963</v>
      </c>
      <c r="J265" s="264">
        <v>2018</v>
      </c>
      <c r="K265" s="1653"/>
    </row>
    <row r="266" spans="1:11" ht="30">
      <c r="A266" s="1641"/>
      <c r="B266" s="1642"/>
      <c r="C266" s="1643"/>
      <c r="D266" s="1644"/>
      <c r="E266" s="1646"/>
      <c r="F266" s="1644"/>
      <c r="G266" s="1644"/>
      <c r="H266" s="291" t="s">
        <v>3235</v>
      </c>
      <c r="I266" s="292" t="s">
        <v>3236</v>
      </c>
      <c r="J266" s="264">
        <v>2018</v>
      </c>
      <c r="K266" s="1653"/>
    </row>
    <row r="267" spans="1:11" ht="30">
      <c r="A267" s="1641"/>
      <c r="B267" s="1642"/>
      <c r="C267" s="1643"/>
      <c r="D267" s="1644"/>
      <c r="E267" s="1646"/>
      <c r="F267" s="1644"/>
      <c r="G267" s="1644"/>
      <c r="H267" s="291" t="s">
        <v>3237</v>
      </c>
      <c r="I267" s="292" t="s">
        <v>3238</v>
      </c>
      <c r="J267" s="264">
        <v>2018</v>
      </c>
      <c r="K267" s="1653"/>
    </row>
    <row r="268" spans="1:11" ht="30">
      <c r="A268" s="1641"/>
      <c r="B268" s="1642"/>
      <c r="C268" s="1643"/>
      <c r="D268" s="1644"/>
      <c r="E268" s="1646"/>
      <c r="F268" s="1644"/>
      <c r="G268" s="1644"/>
      <c r="H268" s="291" t="s">
        <v>2005</v>
      </c>
      <c r="I268" s="292" t="s">
        <v>3239</v>
      </c>
      <c r="J268" s="264">
        <v>2018</v>
      </c>
      <c r="K268" s="1653"/>
    </row>
    <row r="269" spans="1:11" ht="30">
      <c r="A269" s="1641"/>
      <c r="B269" s="1642"/>
      <c r="C269" s="1643"/>
      <c r="D269" s="1644"/>
      <c r="E269" s="1646"/>
      <c r="F269" s="1644"/>
      <c r="G269" s="1644"/>
      <c r="H269" s="291" t="s">
        <v>3240</v>
      </c>
      <c r="I269" s="292" t="s">
        <v>3241</v>
      </c>
      <c r="J269" s="264">
        <v>2018</v>
      </c>
      <c r="K269" s="1653"/>
    </row>
    <row r="270" spans="1:11" ht="30">
      <c r="A270" s="1641"/>
      <c r="B270" s="1642"/>
      <c r="C270" s="1643"/>
      <c r="D270" s="1644"/>
      <c r="E270" s="1646"/>
      <c r="F270" s="1644"/>
      <c r="G270" s="1644"/>
      <c r="H270" s="291" t="s">
        <v>3242</v>
      </c>
      <c r="I270" s="292" t="s">
        <v>3243</v>
      </c>
      <c r="J270" s="264">
        <v>2018</v>
      </c>
      <c r="K270" s="1653"/>
    </row>
    <row r="271" spans="1:11" ht="15">
      <c r="A271" s="1641"/>
      <c r="B271" s="1642"/>
      <c r="C271" s="1643"/>
      <c r="D271" s="1644"/>
      <c r="E271" s="1646"/>
      <c r="F271" s="1644"/>
      <c r="G271" s="1644"/>
      <c r="H271" s="291" t="s">
        <v>3244</v>
      </c>
      <c r="I271" s="292" t="s">
        <v>3245</v>
      </c>
      <c r="J271" s="264">
        <v>2018</v>
      </c>
      <c r="K271" s="1653"/>
    </row>
    <row r="272" spans="1:11" ht="15">
      <c r="A272" s="1641"/>
      <c r="B272" s="1642"/>
      <c r="C272" s="1643"/>
      <c r="D272" s="1644"/>
      <c r="E272" s="1646"/>
      <c r="F272" s="1644"/>
      <c r="G272" s="1644"/>
      <c r="H272" s="291" t="s">
        <v>3246</v>
      </c>
      <c r="I272" s="292" t="s">
        <v>3247</v>
      </c>
      <c r="J272" s="264">
        <v>2018</v>
      </c>
      <c r="K272" s="1653"/>
    </row>
    <row r="273" spans="1:11" ht="15">
      <c r="A273" s="1641"/>
      <c r="B273" s="1642"/>
      <c r="C273" s="1643"/>
      <c r="D273" s="1644"/>
      <c r="E273" s="1646"/>
      <c r="F273" s="1644"/>
      <c r="G273" s="1644"/>
      <c r="H273" s="291" t="s">
        <v>1999</v>
      </c>
      <c r="I273" s="292" t="s">
        <v>2000</v>
      </c>
      <c r="J273" s="264">
        <v>2018</v>
      </c>
      <c r="K273" s="1653"/>
    </row>
    <row r="274" spans="1:11" ht="15">
      <c r="A274" s="1641"/>
      <c r="B274" s="1642"/>
      <c r="C274" s="1643"/>
      <c r="D274" s="1644"/>
      <c r="E274" s="1646"/>
      <c r="F274" s="1644"/>
      <c r="G274" s="1644"/>
      <c r="H274" s="291" t="s">
        <v>3248</v>
      </c>
      <c r="I274" s="292" t="s">
        <v>3249</v>
      </c>
      <c r="J274" s="264">
        <v>2018</v>
      </c>
      <c r="K274" s="1653"/>
    </row>
    <row r="275" spans="1:11" ht="15">
      <c r="A275" s="1641"/>
      <c r="B275" s="1642"/>
      <c r="C275" s="1643"/>
      <c r="D275" s="1644"/>
      <c r="E275" s="1646"/>
      <c r="F275" s="1644"/>
      <c r="G275" s="1644"/>
      <c r="H275" s="291" t="s">
        <v>2003</v>
      </c>
      <c r="I275" s="292" t="s">
        <v>2004</v>
      </c>
      <c r="J275" s="264">
        <v>2018</v>
      </c>
      <c r="K275" s="1653"/>
    </row>
    <row r="276" spans="1:11" ht="30">
      <c r="A276" s="1641"/>
      <c r="B276" s="1642"/>
      <c r="C276" s="1643"/>
      <c r="D276" s="1644"/>
      <c r="E276" s="1646"/>
      <c r="F276" s="1644"/>
      <c r="G276" s="1644"/>
      <c r="H276" s="291" t="s">
        <v>3250</v>
      </c>
      <c r="I276" s="292" t="s">
        <v>3251</v>
      </c>
      <c r="J276" s="264">
        <v>2018</v>
      </c>
      <c r="K276" s="1653"/>
    </row>
    <row r="277" spans="1:11" ht="30">
      <c r="A277" s="1641"/>
      <c r="B277" s="1642"/>
      <c r="C277" s="1643"/>
      <c r="D277" s="1644"/>
      <c r="E277" s="1646"/>
      <c r="F277" s="1644"/>
      <c r="G277" s="1644"/>
      <c r="H277" s="291" t="s">
        <v>3252</v>
      </c>
      <c r="I277" s="292" t="s">
        <v>3253</v>
      </c>
      <c r="J277" s="264">
        <v>2018</v>
      </c>
      <c r="K277" s="1653"/>
    </row>
    <row r="278" spans="1:11" ht="30">
      <c r="A278" s="1641"/>
      <c r="B278" s="1642"/>
      <c r="C278" s="1643"/>
      <c r="D278" s="1644"/>
      <c r="E278" s="1646"/>
      <c r="F278" s="1644"/>
      <c r="G278" s="1644"/>
      <c r="H278" s="291" t="s">
        <v>3254</v>
      </c>
      <c r="I278" s="292" t="s">
        <v>3255</v>
      </c>
      <c r="J278" s="264">
        <v>2018</v>
      </c>
      <c r="K278" s="1653"/>
    </row>
    <row r="279" spans="1:11" ht="30">
      <c r="A279" s="1641"/>
      <c r="B279" s="1642"/>
      <c r="C279" s="1643"/>
      <c r="D279" s="1644"/>
      <c r="E279" s="1646"/>
      <c r="F279" s="1644"/>
      <c r="G279" s="1644"/>
      <c r="H279" s="291" t="s">
        <v>3256</v>
      </c>
      <c r="I279" s="292" t="s">
        <v>3257</v>
      </c>
      <c r="J279" s="264">
        <v>2018</v>
      </c>
      <c r="K279" s="1653"/>
    </row>
    <row r="280" spans="1:11" ht="30">
      <c r="A280" s="1641"/>
      <c r="B280" s="1642"/>
      <c r="C280" s="1643"/>
      <c r="D280" s="1644"/>
      <c r="E280" s="1646"/>
      <c r="F280" s="1644"/>
      <c r="G280" s="1644"/>
      <c r="H280" s="291" t="s">
        <v>3258</v>
      </c>
      <c r="I280" s="292" t="s">
        <v>3259</v>
      </c>
      <c r="J280" s="264">
        <v>2018</v>
      </c>
      <c r="K280" s="1653"/>
    </row>
    <row r="281" spans="1:11" ht="15">
      <c r="A281" s="1641"/>
      <c r="B281" s="1642"/>
      <c r="C281" s="1643"/>
      <c r="D281" s="1644"/>
      <c r="E281" s="1647"/>
      <c r="F281" s="1644"/>
      <c r="G281" s="1644"/>
      <c r="H281" s="291" t="s">
        <v>4461</v>
      </c>
      <c r="I281" s="293" t="s">
        <v>4462</v>
      </c>
      <c r="J281" s="264">
        <v>2019</v>
      </c>
      <c r="K281" s="1654"/>
    </row>
    <row r="282" spans="1:11">
      <c r="A282" s="1638"/>
      <c r="B282" s="1638"/>
      <c r="C282" s="1638"/>
      <c r="D282" s="1638"/>
      <c r="E282" s="1638"/>
      <c r="F282" s="1638"/>
      <c r="G282" s="1638"/>
      <c r="H282" s="294" t="s">
        <v>4002</v>
      </c>
      <c r="I282" s="295" t="s">
        <v>4003</v>
      </c>
      <c r="J282" s="264">
        <v>2020</v>
      </c>
      <c r="K282" s="1655"/>
    </row>
    <row r="283" spans="1:11">
      <c r="A283" s="1639"/>
      <c r="B283" s="1639"/>
      <c r="C283" s="1639"/>
      <c r="D283" s="1639"/>
      <c r="E283" s="1639"/>
      <c r="F283" s="1639"/>
      <c r="G283" s="1639"/>
      <c r="H283" s="294" t="s">
        <v>4004</v>
      </c>
      <c r="I283" s="295" t="s">
        <v>4005</v>
      </c>
      <c r="J283" s="264">
        <v>2020</v>
      </c>
      <c r="K283" s="1656"/>
    </row>
    <row r="284" spans="1:11">
      <c r="A284" s="1639"/>
      <c r="B284" s="1639"/>
      <c r="C284" s="1639"/>
      <c r="D284" s="1639"/>
      <c r="E284" s="1639"/>
      <c r="F284" s="1639"/>
      <c r="G284" s="1639"/>
      <c r="H284" s="294" t="s">
        <v>4006</v>
      </c>
      <c r="I284" s="295" t="s">
        <v>4007</v>
      </c>
      <c r="J284" s="264">
        <v>2020</v>
      </c>
      <c r="K284" s="1656"/>
    </row>
    <row r="285" spans="1:11">
      <c r="A285" s="1639"/>
      <c r="B285" s="1639"/>
      <c r="C285" s="1639"/>
      <c r="D285" s="1639"/>
      <c r="E285" s="1639"/>
      <c r="F285" s="1639"/>
      <c r="G285" s="1639"/>
      <c r="H285" s="294" t="s">
        <v>4008</v>
      </c>
      <c r="I285" s="295" t="s">
        <v>4009</v>
      </c>
      <c r="J285" s="264">
        <v>2020</v>
      </c>
      <c r="K285" s="1657"/>
    </row>
    <row r="286" spans="1:11">
      <c r="A286" s="1639"/>
      <c r="B286" s="1639"/>
      <c r="C286" s="1639"/>
      <c r="D286" s="1639"/>
      <c r="E286" s="1639"/>
      <c r="F286" s="1639"/>
      <c r="G286" s="1639"/>
      <c r="H286" s="259" t="s">
        <v>4420</v>
      </c>
      <c r="I286" s="260" t="s">
        <v>4421</v>
      </c>
      <c r="J286" s="261">
        <v>2021</v>
      </c>
      <c r="K286" s="262"/>
    </row>
    <row r="287" spans="1:11">
      <c r="A287" s="1640"/>
      <c r="B287" s="1640"/>
      <c r="C287" s="1640"/>
      <c r="D287" s="1640"/>
      <c r="E287" s="1640"/>
      <c r="F287" s="1640"/>
      <c r="G287" s="1640"/>
      <c r="H287" s="259" t="s">
        <v>4422</v>
      </c>
      <c r="I287" s="260" t="s">
        <v>4423</v>
      </c>
      <c r="J287" s="261">
        <v>2021</v>
      </c>
      <c r="K287" s="98"/>
    </row>
    <row r="288" spans="1:11" ht="27.6">
      <c r="A288" s="187" t="s">
        <v>4001</v>
      </c>
      <c r="B288" s="1658">
        <v>35</v>
      </c>
      <c r="C288" s="1659" t="s">
        <v>4010</v>
      </c>
      <c r="D288" s="1659" t="s">
        <v>4011</v>
      </c>
      <c r="E288" s="1659">
        <v>10</v>
      </c>
      <c r="F288" s="1659">
        <v>4.6900000000000004</v>
      </c>
      <c r="G288" s="1659">
        <v>4</v>
      </c>
      <c r="H288" s="306" t="s">
        <v>4012</v>
      </c>
      <c r="I288" s="307">
        <v>610923</v>
      </c>
      <c r="J288" s="308" t="s">
        <v>4013</v>
      </c>
      <c r="K288" s="1658" t="s">
        <v>4014</v>
      </c>
    </row>
    <row r="289" spans="2:11" ht="27.6">
      <c r="B289" s="1658"/>
      <c r="C289" s="1659"/>
      <c r="D289" s="1659"/>
      <c r="E289" s="1659"/>
      <c r="F289" s="1659"/>
      <c r="G289" s="1659"/>
      <c r="H289" s="309" t="s">
        <v>4015</v>
      </c>
      <c r="I289" s="308">
        <v>500759</v>
      </c>
      <c r="J289" s="308" t="s">
        <v>4013</v>
      </c>
      <c r="K289" s="1659"/>
    </row>
    <row r="290" spans="2:11" ht="27.6">
      <c r="B290" s="1658"/>
      <c r="C290" s="1659"/>
      <c r="D290" s="1659"/>
      <c r="E290" s="1659"/>
      <c r="F290" s="1659"/>
      <c r="G290" s="1659"/>
      <c r="H290" s="309" t="s">
        <v>4016</v>
      </c>
      <c r="I290" s="308">
        <v>610452</v>
      </c>
      <c r="J290" s="308" t="s">
        <v>4017</v>
      </c>
      <c r="K290" s="1659"/>
    </row>
    <row r="291" spans="2:11" ht="27.6">
      <c r="B291" s="1658"/>
      <c r="C291" s="1659"/>
      <c r="D291" s="1659"/>
      <c r="E291" s="1659"/>
      <c r="F291" s="1659"/>
      <c r="G291" s="1659"/>
      <c r="H291" s="309" t="s">
        <v>4018</v>
      </c>
      <c r="I291" s="308">
        <v>610446</v>
      </c>
      <c r="J291" s="308" t="s">
        <v>4013</v>
      </c>
      <c r="K291" s="1659"/>
    </row>
    <row r="292" spans="2:11" ht="27.6">
      <c r="B292" s="1658"/>
      <c r="C292" s="1659"/>
      <c r="D292" s="1659"/>
      <c r="E292" s="1659"/>
      <c r="F292" s="1659"/>
      <c r="G292" s="1659"/>
      <c r="H292" s="310" t="s">
        <v>4019</v>
      </c>
      <c r="I292" s="311">
        <v>607883</v>
      </c>
      <c r="J292" s="311" t="s">
        <v>4020</v>
      </c>
      <c r="K292" s="1659"/>
    </row>
    <row r="293" spans="2:11" ht="27.6">
      <c r="B293" s="1658"/>
      <c r="C293" s="1659"/>
      <c r="D293" s="1659"/>
      <c r="E293" s="1659"/>
      <c r="F293" s="1659"/>
      <c r="G293" s="1659"/>
      <c r="H293" s="310" t="s">
        <v>4019</v>
      </c>
      <c r="I293" s="311">
        <v>607884</v>
      </c>
      <c r="J293" s="311" t="s">
        <v>4020</v>
      </c>
      <c r="K293" s="1659"/>
    </row>
    <row r="294" spans="2:11" ht="27.6">
      <c r="B294" s="1658"/>
      <c r="C294" s="1659"/>
      <c r="D294" s="1659"/>
      <c r="E294" s="1659"/>
      <c r="F294" s="1659"/>
      <c r="G294" s="1659"/>
      <c r="H294" s="309" t="s">
        <v>4021</v>
      </c>
      <c r="I294" s="308">
        <v>610447</v>
      </c>
      <c r="J294" s="308" t="s">
        <v>4013</v>
      </c>
      <c r="K294" s="1659"/>
    </row>
    <row r="295" spans="2:11">
      <c r="B295" s="1658"/>
      <c r="C295" s="1659"/>
      <c r="D295" s="1659"/>
      <c r="E295" s="1659"/>
      <c r="F295" s="1659"/>
      <c r="G295" s="1659"/>
      <c r="H295" s="306" t="s">
        <v>4022</v>
      </c>
      <c r="I295" s="308">
        <v>606039</v>
      </c>
      <c r="J295" s="308" t="s">
        <v>4023</v>
      </c>
      <c r="K295" s="1659"/>
    </row>
    <row r="296" spans="2:11" ht="27.6">
      <c r="B296" s="1658"/>
      <c r="C296" s="1659"/>
      <c r="D296" s="1659"/>
      <c r="E296" s="1659"/>
      <c r="F296" s="1659"/>
      <c r="G296" s="1659"/>
      <c r="H296" s="306" t="s">
        <v>4024</v>
      </c>
      <c r="I296" s="311">
        <v>603773</v>
      </c>
      <c r="J296" s="311" t="s">
        <v>4025</v>
      </c>
      <c r="K296" s="1659"/>
    </row>
    <row r="297" spans="2:11">
      <c r="B297" s="1658"/>
      <c r="C297" s="1659"/>
      <c r="D297" s="1659"/>
      <c r="E297" s="1659"/>
      <c r="F297" s="1659"/>
      <c r="G297" s="1659"/>
      <c r="H297" s="310" t="s">
        <v>4026</v>
      </c>
      <c r="I297" s="311">
        <v>602830</v>
      </c>
      <c r="J297" s="311" t="s">
        <v>1591</v>
      </c>
      <c r="K297" s="1659"/>
    </row>
    <row r="298" spans="2:11">
      <c r="B298" s="1658"/>
      <c r="C298" s="1659"/>
      <c r="D298" s="1659"/>
      <c r="E298" s="1659"/>
      <c r="F298" s="1659"/>
      <c r="G298" s="1659"/>
      <c r="H298" s="310" t="s">
        <v>1594</v>
      </c>
      <c r="I298" s="311">
        <v>602764</v>
      </c>
      <c r="J298" s="311" t="s">
        <v>1595</v>
      </c>
      <c r="K298" s="1659"/>
    </row>
    <row r="299" spans="2:11">
      <c r="B299" s="1658"/>
      <c r="C299" s="1659"/>
      <c r="D299" s="1659"/>
      <c r="E299" s="1659"/>
      <c r="F299" s="1659"/>
      <c r="G299" s="1659"/>
      <c r="H299" s="306" t="s">
        <v>4027</v>
      </c>
      <c r="I299" s="308">
        <v>603595</v>
      </c>
      <c r="J299" s="311" t="s">
        <v>4028</v>
      </c>
      <c r="K299" s="1659"/>
    </row>
    <row r="300" spans="2:11" ht="27.6">
      <c r="B300" s="1658"/>
      <c r="C300" s="1659"/>
      <c r="D300" s="1659"/>
      <c r="E300" s="1659"/>
      <c r="F300" s="1659"/>
      <c r="G300" s="1659"/>
      <c r="H300" s="306" t="s">
        <v>4029</v>
      </c>
      <c r="I300" s="308">
        <v>610451</v>
      </c>
      <c r="J300" s="308" t="s">
        <v>4017</v>
      </c>
      <c r="K300" s="1659"/>
    </row>
    <row r="301" spans="2:11">
      <c r="B301" s="1658"/>
      <c r="C301" s="1659"/>
      <c r="D301" s="1659"/>
      <c r="E301" s="1659"/>
      <c r="F301" s="1659"/>
      <c r="G301" s="1659"/>
      <c r="H301" s="310" t="s">
        <v>4030</v>
      </c>
      <c r="I301" s="311">
        <v>602844</v>
      </c>
      <c r="J301" s="311" t="s">
        <v>1591</v>
      </c>
      <c r="K301" s="1659"/>
    </row>
    <row r="302" spans="2:11" ht="27.6">
      <c r="B302" s="1658"/>
      <c r="C302" s="1659"/>
      <c r="D302" s="1659"/>
      <c r="E302" s="1659"/>
      <c r="F302" s="1659"/>
      <c r="G302" s="1659"/>
      <c r="H302" s="310" t="s">
        <v>4031</v>
      </c>
      <c r="I302" s="311">
        <v>609254</v>
      </c>
      <c r="J302" s="311" t="s">
        <v>4032</v>
      </c>
      <c r="K302" s="1659"/>
    </row>
    <row r="303" spans="2:11">
      <c r="B303" s="1658"/>
      <c r="C303" s="1659"/>
      <c r="D303" s="1659"/>
      <c r="E303" s="1659"/>
      <c r="F303" s="1659"/>
      <c r="G303" s="1659"/>
      <c r="H303" s="310" t="s">
        <v>1597</v>
      </c>
      <c r="I303" s="311">
        <v>500408</v>
      </c>
      <c r="J303" s="311" t="s">
        <v>1598</v>
      </c>
      <c r="K303" s="1659"/>
    </row>
    <row r="304" spans="2:11">
      <c r="B304" s="1658"/>
      <c r="C304" s="1659"/>
      <c r="D304" s="1659"/>
      <c r="E304" s="1659"/>
      <c r="F304" s="1659"/>
      <c r="G304" s="1659"/>
      <c r="H304" s="310" t="s">
        <v>1599</v>
      </c>
      <c r="I304" s="311">
        <v>500409</v>
      </c>
      <c r="J304" s="311" t="s">
        <v>1598</v>
      </c>
      <c r="K304" s="1659"/>
    </row>
    <row r="305" spans="2:11">
      <c r="B305" s="1658"/>
      <c r="C305" s="1659"/>
      <c r="D305" s="1659"/>
      <c r="E305" s="1659"/>
      <c r="F305" s="1659"/>
      <c r="G305" s="1659"/>
      <c r="H305" s="310" t="s">
        <v>1600</v>
      </c>
      <c r="I305" s="311">
        <v>603878</v>
      </c>
      <c r="J305" s="311" t="s">
        <v>1601</v>
      </c>
      <c r="K305" s="1659"/>
    </row>
    <row r="306" spans="2:11" ht="27.6">
      <c r="B306" s="1658"/>
      <c r="C306" s="1659"/>
      <c r="D306" s="1659"/>
      <c r="E306" s="1659"/>
      <c r="F306" s="1659"/>
      <c r="G306" s="1659"/>
      <c r="H306" s="309" t="s">
        <v>4033</v>
      </c>
      <c r="I306" s="308">
        <v>602840</v>
      </c>
      <c r="J306" s="308" t="s">
        <v>4034</v>
      </c>
      <c r="K306" s="1659"/>
    </row>
    <row r="307" spans="2:11">
      <c r="B307" s="1658"/>
      <c r="C307" s="1659"/>
      <c r="D307" s="1659"/>
      <c r="E307" s="1659"/>
      <c r="F307" s="1659"/>
      <c r="G307" s="1659"/>
      <c r="H307" s="309" t="s">
        <v>4035</v>
      </c>
      <c r="I307" s="308">
        <v>2300060</v>
      </c>
      <c r="J307" s="308" t="s">
        <v>4036</v>
      </c>
      <c r="K307" s="1659"/>
    </row>
    <row r="308" spans="2:11">
      <c r="B308" s="1658"/>
      <c r="C308" s="1659"/>
      <c r="D308" s="1659"/>
      <c r="E308" s="1659"/>
      <c r="F308" s="1659"/>
      <c r="G308" s="1659"/>
      <c r="H308" s="310" t="s">
        <v>1603</v>
      </c>
      <c r="I308" s="311">
        <v>603773</v>
      </c>
      <c r="J308" s="311" t="s">
        <v>1604</v>
      </c>
      <c r="K308" s="1659"/>
    </row>
    <row r="309" spans="2:11">
      <c r="B309" s="1658"/>
      <c r="C309" s="1659"/>
      <c r="D309" s="1659"/>
      <c r="E309" s="1659"/>
      <c r="F309" s="1659"/>
      <c r="G309" s="1659"/>
      <c r="H309" s="312" t="s">
        <v>1612</v>
      </c>
      <c r="I309" s="313">
        <v>603886</v>
      </c>
      <c r="J309" s="313" t="s">
        <v>1613</v>
      </c>
      <c r="K309" s="1659"/>
    </row>
    <row r="310" spans="2:11">
      <c r="B310" s="1658"/>
      <c r="C310" s="1659"/>
      <c r="D310" s="1659"/>
      <c r="E310" s="1659"/>
      <c r="F310" s="1659"/>
      <c r="G310" s="1659"/>
      <c r="H310" s="312" t="s">
        <v>1612</v>
      </c>
      <c r="I310" s="313">
        <v>603887</v>
      </c>
      <c r="J310" s="313" t="s">
        <v>1613</v>
      </c>
      <c r="K310" s="1659"/>
    </row>
    <row r="311" spans="2:11">
      <c r="B311" s="1658"/>
      <c r="C311" s="1659"/>
      <c r="D311" s="1659"/>
      <c r="E311" s="1659"/>
      <c r="F311" s="1659"/>
      <c r="G311" s="1659"/>
      <c r="H311" s="310" t="s">
        <v>4037</v>
      </c>
      <c r="I311" s="311">
        <v>603594</v>
      </c>
      <c r="J311" s="311" t="s">
        <v>1605</v>
      </c>
      <c r="K311" s="1659"/>
    </row>
    <row r="312" spans="2:11">
      <c r="B312" s="1658"/>
      <c r="C312" s="1659"/>
      <c r="D312" s="1659"/>
      <c r="E312" s="1659"/>
      <c r="F312" s="1659"/>
      <c r="G312" s="1659"/>
      <c r="H312" s="310" t="s">
        <v>4038</v>
      </c>
      <c r="I312" s="311">
        <v>603772</v>
      </c>
      <c r="J312" s="311" t="s">
        <v>1604</v>
      </c>
      <c r="K312" s="1659"/>
    </row>
    <row r="313" spans="2:11" ht="27.6">
      <c r="B313" s="1658"/>
      <c r="C313" s="1659"/>
      <c r="D313" s="1659"/>
      <c r="E313" s="1659"/>
      <c r="F313" s="1659"/>
      <c r="G313" s="1659"/>
      <c r="H313" s="306" t="s">
        <v>1607</v>
      </c>
      <c r="I313" s="308">
        <v>605265</v>
      </c>
      <c r="J313" s="308" t="s">
        <v>4039</v>
      </c>
      <c r="K313" s="1659"/>
    </row>
    <row r="314" spans="2:11" ht="27.6">
      <c r="B314" s="1658"/>
      <c r="C314" s="1659"/>
      <c r="D314" s="1659"/>
      <c r="E314" s="1659"/>
      <c r="F314" s="1659"/>
      <c r="G314" s="1659"/>
      <c r="H314" s="306" t="s">
        <v>4040</v>
      </c>
      <c r="I314" s="308">
        <v>610456</v>
      </c>
      <c r="J314" s="308" t="s">
        <v>4017</v>
      </c>
      <c r="K314" s="1659"/>
    </row>
    <row r="315" spans="2:11" ht="27.6">
      <c r="B315" s="1658"/>
      <c r="C315" s="1659"/>
      <c r="D315" s="1659"/>
      <c r="E315" s="1659"/>
      <c r="F315" s="1659"/>
      <c r="G315" s="1659"/>
      <c r="H315" s="306" t="s">
        <v>4041</v>
      </c>
      <c r="I315" s="308">
        <v>610454</v>
      </c>
      <c r="J315" s="308" t="s">
        <v>4017</v>
      </c>
      <c r="K315" s="1659"/>
    </row>
    <row r="316" spans="2:11" ht="27.6">
      <c r="B316" s="1658"/>
      <c r="C316" s="1659"/>
      <c r="D316" s="1659"/>
      <c r="E316" s="1659"/>
      <c r="F316" s="1659"/>
      <c r="G316" s="1659"/>
      <c r="H316" s="314" t="s">
        <v>4042</v>
      </c>
      <c r="I316" s="308">
        <v>610457</v>
      </c>
      <c r="J316" s="308" t="s">
        <v>4017</v>
      </c>
      <c r="K316" s="1659"/>
    </row>
    <row r="317" spans="2:11" ht="27.6">
      <c r="B317" s="1658"/>
      <c r="C317" s="1659"/>
      <c r="D317" s="1659"/>
      <c r="E317" s="1659"/>
      <c r="F317" s="1659"/>
      <c r="G317" s="1659"/>
      <c r="H317" s="306" t="s">
        <v>4043</v>
      </c>
      <c r="I317" s="308">
        <v>610455</v>
      </c>
      <c r="J317" s="308" t="s">
        <v>4017</v>
      </c>
      <c r="K317" s="1659"/>
    </row>
    <row r="318" spans="2:11">
      <c r="B318" s="1658"/>
      <c r="C318" s="1659"/>
      <c r="D318" s="1659"/>
      <c r="E318" s="1659"/>
      <c r="F318" s="1659"/>
      <c r="G318" s="1659"/>
      <c r="H318" s="310" t="s">
        <v>4044</v>
      </c>
      <c r="I318" s="311">
        <v>500054</v>
      </c>
      <c r="J318" s="311" t="s">
        <v>1606</v>
      </c>
      <c r="K318" s="1659"/>
    </row>
    <row r="319" spans="2:11">
      <c r="B319" s="1658"/>
      <c r="C319" s="1659"/>
      <c r="D319" s="1659"/>
      <c r="E319" s="1659"/>
      <c r="F319" s="1659"/>
      <c r="G319" s="1659"/>
      <c r="H319" s="312" t="s">
        <v>1612</v>
      </c>
      <c r="I319" s="313">
        <v>603888</v>
      </c>
      <c r="J319" s="313" t="s">
        <v>1613</v>
      </c>
      <c r="K319" s="1660"/>
    </row>
    <row r="320" spans="2:11">
      <c r="B320" s="1658"/>
      <c r="C320" s="1659"/>
      <c r="D320" s="1659"/>
      <c r="E320" s="1659"/>
      <c r="F320" s="1659"/>
      <c r="G320" s="1659"/>
      <c r="H320" s="312" t="s">
        <v>1612</v>
      </c>
      <c r="I320" s="313">
        <v>603889</v>
      </c>
      <c r="J320" s="313" t="s">
        <v>1613</v>
      </c>
      <c r="K320" s="1660"/>
    </row>
    <row r="321" spans="2:11" ht="27.6">
      <c r="B321" s="1658"/>
      <c r="C321" s="1659"/>
      <c r="D321" s="1659"/>
      <c r="E321" s="1659"/>
      <c r="F321" s="1659"/>
      <c r="G321" s="1659"/>
      <c r="H321" s="314" t="s">
        <v>4042</v>
      </c>
      <c r="I321" s="313">
        <v>610457</v>
      </c>
      <c r="J321" s="313" t="s">
        <v>4017</v>
      </c>
      <c r="K321" s="1660"/>
    </row>
    <row r="322" spans="2:11">
      <c r="B322" s="1658"/>
      <c r="C322" s="1659"/>
      <c r="D322" s="1659"/>
      <c r="E322" s="1659"/>
      <c r="F322" s="1659"/>
      <c r="G322" s="1659"/>
      <c r="H322" s="306" t="s">
        <v>4045</v>
      </c>
      <c r="I322" s="313">
        <v>610453</v>
      </c>
      <c r="J322" s="313" t="s">
        <v>4046</v>
      </c>
      <c r="K322" s="1660"/>
    </row>
    <row r="323" spans="2:11" ht="27.6">
      <c r="B323" s="1658"/>
      <c r="C323" s="1659"/>
      <c r="D323" s="1659"/>
      <c r="E323" s="1659"/>
      <c r="F323" s="1659"/>
      <c r="G323" s="1659"/>
      <c r="H323" s="306" t="s">
        <v>4047</v>
      </c>
      <c r="I323" s="313">
        <v>610460</v>
      </c>
      <c r="J323" s="313" t="s">
        <v>4048</v>
      </c>
      <c r="K323" s="1660"/>
    </row>
    <row r="324" spans="2:11" ht="27.6">
      <c r="B324" s="1658"/>
      <c r="C324" s="1659"/>
      <c r="D324" s="1659"/>
      <c r="E324" s="1659"/>
      <c r="F324" s="1659"/>
      <c r="G324" s="1659"/>
      <c r="H324" s="312" t="s">
        <v>1609</v>
      </c>
      <c r="I324" s="313">
        <v>603873</v>
      </c>
      <c r="J324" s="313" t="s">
        <v>1610</v>
      </c>
      <c r="K324" s="1660"/>
    </row>
    <row r="325" spans="2:11" ht="27.6">
      <c r="B325" s="1658"/>
      <c r="C325" s="1659"/>
      <c r="D325" s="1659"/>
      <c r="E325" s="1659"/>
      <c r="F325" s="1659"/>
      <c r="G325" s="1659"/>
      <c r="H325" s="312" t="s">
        <v>1609</v>
      </c>
      <c r="I325" s="313">
        <v>603874</v>
      </c>
      <c r="J325" s="313" t="s">
        <v>1610</v>
      </c>
      <c r="K325" s="1660"/>
    </row>
    <row r="326" spans="2:11">
      <c r="B326" s="1658"/>
      <c r="C326" s="1659"/>
      <c r="D326" s="1659"/>
      <c r="E326" s="1659"/>
      <c r="F326" s="1659"/>
      <c r="G326" s="1659"/>
      <c r="H326" s="312" t="s">
        <v>1608</v>
      </c>
      <c r="I326" s="313">
        <v>602849</v>
      </c>
      <c r="J326" s="313" t="s">
        <v>1590</v>
      </c>
      <c r="K326" s="1660"/>
    </row>
    <row r="327" spans="2:11">
      <c r="B327" s="1658"/>
      <c r="C327" s="1659"/>
      <c r="D327" s="1659"/>
      <c r="E327" s="1659"/>
      <c r="F327" s="1659"/>
      <c r="G327" s="1659"/>
      <c r="H327" s="312" t="s">
        <v>4049</v>
      </c>
      <c r="I327" s="313">
        <v>603774</v>
      </c>
      <c r="J327" s="313" t="s">
        <v>1604</v>
      </c>
      <c r="K327" s="1660"/>
    </row>
    <row r="328" spans="2:11">
      <c r="B328" s="1658"/>
      <c r="C328" s="1659"/>
      <c r="D328" s="1659"/>
      <c r="E328" s="1659"/>
      <c r="F328" s="1659"/>
      <c r="G328" s="1659"/>
      <c r="H328" s="312" t="s">
        <v>1611</v>
      </c>
      <c r="I328" s="313">
        <v>603886</v>
      </c>
      <c r="J328" s="313" t="s">
        <v>1613</v>
      </c>
      <c r="K328" s="1660"/>
    </row>
    <row r="329" spans="2:11" ht="27.6">
      <c r="B329" s="1658"/>
      <c r="C329" s="1659"/>
      <c r="D329" s="1659"/>
      <c r="E329" s="1659"/>
      <c r="F329" s="1659"/>
      <c r="G329" s="1659"/>
      <c r="H329" s="312" t="s">
        <v>4050</v>
      </c>
      <c r="I329" s="313">
        <v>500870</v>
      </c>
      <c r="J329" s="313" t="s">
        <v>4051</v>
      </c>
      <c r="K329" s="1660"/>
    </row>
    <row r="330" spans="2:11">
      <c r="B330" s="1658"/>
      <c r="C330" s="1659"/>
      <c r="D330" s="1659"/>
      <c r="E330" s="1659"/>
      <c r="F330" s="1659"/>
      <c r="G330" s="1659"/>
      <c r="H330" s="309" t="s">
        <v>4044</v>
      </c>
      <c r="I330" s="311">
        <v>500054</v>
      </c>
      <c r="J330" s="311" t="s">
        <v>1606</v>
      </c>
      <c r="K330" s="1660"/>
    </row>
    <row r="331" spans="2:11" ht="27.6">
      <c r="B331" s="1658"/>
      <c r="C331" s="1659"/>
      <c r="D331" s="1659"/>
      <c r="E331" s="1659"/>
      <c r="F331" s="1659"/>
      <c r="G331" s="1659"/>
      <c r="H331" s="310" t="s">
        <v>4052</v>
      </c>
      <c r="I331" s="311" t="s">
        <v>4053</v>
      </c>
      <c r="J331" s="308" t="s">
        <v>1614</v>
      </c>
      <c r="K331" s="1660"/>
    </row>
    <row r="332" spans="2:11" ht="27.6">
      <c r="B332" s="1660">
        <v>36</v>
      </c>
      <c r="C332" s="1660" t="s">
        <v>4054</v>
      </c>
      <c r="D332" s="1660" t="s">
        <v>4055</v>
      </c>
      <c r="E332" s="1660">
        <v>15</v>
      </c>
      <c r="F332" s="1660">
        <v>4.1760000000000002</v>
      </c>
      <c r="G332" s="1660">
        <v>4</v>
      </c>
      <c r="H332" s="315" t="s">
        <v>4056</v>
      </c>
      <c r="I332" s="308">
        <v>500760</v>
      </c>
      <c r="J332" s="308" t="s">
        <v>4013</v>
      </c>
      <c r="K332" s="1666" t="s">
        <v>4057</v>
      </c>
    </row>
    <row r="333" spans="2:11" ht="27.6">
      <c r="B333" s="1660"/>
      <c r="C333" s="1660"/>
      <c r="D333" s="1660"/>
      <c r="E333" s="1660"/>
      <c r="F333" s="1660"/>
      <c r="G333" s="1660"/>
      <c r="H333" s="310" t="s">
        <v>3638</v>
      </c>
      <c r="I333" s="311">
        <v>500716</v>
      </c>
      <c r="J333" s="311" t="s">
        <v>4058</v>
      </c>
      <c r="K333" s="1666"/>
    </row>
    <row r="334" spans="2:11" ht="27.6">
      <c r="B334" s="1660"/>
      <c r="C334" s="1660"/>
      <c r="D334" s="1660"/>
      <c r="E334" s="1660"/>
      <c r="F334" s="1660"/>
      <c r="G334" s="1660"/>
      <c r="H334" s="309" t="s">
        <v>4059</v>
      </c>
      <c r="I334" s="316">
        <v>602333</v>
      </c>
      <c r="J334" s="311" t="s">
        <v>4058</v>
      </c>
      <c r="K334" s="1666"/>
    </row>
    <row r="335" spans="2:11">
      <c r="B335" s="1660"/>
      <c r="C335" s="1660"/>
      <c r="D335" s="1660"/>
      <c r="E335" s="1660"/>
      <c r="F335" s="1660"/>
      <c r="G335" s="1660"/>
      <c r="H335" s="306" t="s">
        <v>4012</v>
      </c>
      <c r="I335" s="317">
        <v>603774</v>
      </c>
      <c r="J335" s="318" t="s">
        <v>4025</v>
      </c>
      <c r="K335" s="1666"/>
    </row>
    <row r="336" spans="2:11">
      <c r="B336" s="1660"/>
      <c r="C336" s="1660"/>
      <c r="D336" s="1660"/>
      <c r="E336" s="1660"/>
      <c r="F336" s="1660"/>
      <c r="G336" s="1660"/>
      <c r="H336" s="237" t="s">
        <v>4196</v>
      </c>
      <c r="I336" s="238" t="s">
        <v>4197</v>
      </c>
      <c r="J336" s="237">
        <v>2021</v>
      </c>
      <c r="K336" s="1666"/>
    </row>
    <row r="337" spans="2:11" ht="27.6">
      <c r="B337" s="1660"/>
      <c r="C337" s="1660"/>
      <c r="D337" s="1660"/>
      <c r="E337" s="1660"/>
      <c r="F337" s="1660"/>
      <c r="G337" s="1660"/>
      <c r="H337" s="237" t="s">
        <v>4198</v>
      </c>
      <c r="I337" s="238" t="s">
        <v>4199</v>
      </c>
      <c r="J337" s="237">
        <v>2021</v>
      </c>
      <c r="K337" s="1666"/>
    </row>
    <row r="338" spans="2:11" ht="27.6">
      <c r="B338" s="1661">
        <v>37</v>
      </c>
      <c r="C338" s="1662" t="s">
        <v>4060</v>
      </c>
      <c r="D338" s="1665" t="s">
        <v>4061</v>
      </c>
      <c r="E338" s="1661">
        <v>10</v>
      </c>
      <c r="F338" s="1661">
        <v>4.6900000000000004</v>
      </c>
      <c r="G338" s="1659">
        <v>4</v>
      </c>
      <c r="H338" s="319" t="s">
        <v>4059</v>
      </c>
      <c r="I338" s="316">
        <v>602334</v>
      </c>
      <c r="J338" s="311" t="s">
        <v>4058</v>
      </c>
      <c r="K338" s="1662" t="s">
        <v>4062</v>
      </c>
    </row>
    <row r="339" spans="2:11" ht="27.6">
      <c r="B339" s="1661"/>
      <c r="C339" s="1662"/>
      <c r="D339" s="1665"/>
      <c r="E339" s="1661"/>
      <c r="F339" s="1661"/>
      <c r="G339" s="1659"/>
      <c r="H339" s="319" t="s">
        <v>4012</v>
      </c>
      <c r="I339" s="307">
        <v>610923</v>
      </c>
      <c r="J339" s="308" t="s">
        <v>4013</v>
      </c>
      <c r="K339" s="1662"/>
    </row>
    <row r="340" spans="2:11" ht="27.6">
      <c r="B340" s="1661"/>
      <c r="C340" s="1663"/>
      <c r="D340" s="1665"/>
      <c r="E340" s="1661"/>
      <c r="F340" s="1661"/>
      <c r="G340" s="1659"/>
      <c r="H340" s="319" t="s">
        <v>4063</v>
      </c>
      <c r="I340" s="307" t="s">
        <v>4064</v>
      </c>
      <c r="J340" s="320" t="s">
        <v>4065</v>
      </c>
      <c r="K340" s="1663"/>
    </row>
    <row r="341" spans="2:11" ht="27.6">
      <c r="B341" s="1661"/>
      <c r="C341" s="1663"/>
      <c r="D341" s="1665"/>
      <c r="E341" s="1661"/>
      <c r="F341" s="1661"/>
      <c r="G341" s="1659"/>
      <c r="H341" s="321" t="s">
        <v>4066</v>
      </c>
      <c r="I341" s="307" t="s">
        <v>4067</v>
      </c>
      <c r="J341" s="320" t="s">
        <v>4068</v>
      </c>
      <c r="K341" s="1663"/>
    </row>
    <row r="342" spans="2:11" ht="27.6">
      <c r="B342" s="1661"/>
      <c r="C342" s="1663"/>
      <c r="D342" s="1665"/>
      <c r="E342" s="1661"/>
      <c r="F342" s="1661"/>
      <c r="G342" s="1659"/>
      <c r="H342" s="319" t="s">
        <v>4069</v>
      </c>
      <c r="I342" s="307" t="s">
        <v>4070</v>
      </c>
      <c r="J342" s="320" t="s">
        <v>4071</v>
      </c>
      <c r="K342" s="1663"/>
    </row>
    <row r="343" spans="2:11" ht="27.6">
      <c r="B343" s="1661"/>
      <c r="C343" s="1663"/>
      <c r="D343" s="1665"/>
      <c r="E343" s="1661"/>
      <c r="F343" s="1661"/>
      <c r="G343" s="1659"/>
      <c r="H343" s="322" t="s">
        <v>4072</v>
      </c>
      <c r="I343" s="307" t="s">
        <v>4073</v>
      </c>
      <c r="J343" s="320" t="s">
        <v>4065</v>
      </c>
      <c r="K343" s="1663"/>
    </row>
    <row r="344" spans="2:11">
      <c r="B344" s="1661"/>
      <c r="C344" s="1663"/>
      <c r="D344" s="1665"/>
      <c r="E344" s="1661"/>
      <c r="F344" s="1661"/>
      <c r="G344" s="1659"/>
      <c r="H344" s="310" t="s">
        <v>4074</v>
      </c>
      <c r="I344" s="311">
        <v>602759</v>
      </c>
      <c r="J344" s="310" t="s">
        <v>1591</v>
      </c>
      <c r="K344" s="1663"/>
    </row>
    <row r="345" spans="2:11" ht="27.6">
      <c r="B345" s="1661"/>
      <c r="C345" s="1663"/>
      <c r="D345" s="1665"/>
      <c r="E345" s="1661"/>
      <c r="F345" s="1661"/>
      <c r="G345" s="1659"/>
      <c r="H345" s="322" t="s">
        <v>4075</v>
      </c>
      <c r="I345" s="307" t="s">
        <v>4076</v>
      </c>
      <c r="J345" s="320" t="s">
        <v>4077</v>
      </c>
      <c r="K345" s="1663"/>
    </row>
    <row r="346" spans="2:11" ht="27.6">
      <c r="B346" s="1661"/>
      <c r="C346" s="1664"/>
      <c r="D346" s="1665"/>
      <c r="E346" s="1661"/>
      <c r="F346" s="1661"/>
      <c r="G346" s="1659"/>
      <c r="H346" s="322" t="s">
        <v>4078</v>
      </c>
      <c r="I346" s="307" t="s">
        <v>4079</v>
      </c>
      <c r="J346" s="320">
        <v>2020</v>
      </c>
      <c r="K346" s="314"/>
    </row>
    <row r="347" spans="2:11" ht="41.4">
      <c r="B347" s="1659">
        <v>38</v>
      </c>
      <c r="C347" s="1659" t="s">
        <v>4080</v>
      </c>
      <c r="D347" s="1659" t="s">
        <v>4081</v>
      </c>
      <c r="E347" s="1659">
        <v>15</v>
      </c>
      <c r="F347" s="1661">
        <v>4.4980000000000002</v>
      </c>
      <c r="G347" s="1661">
        <v>4</v>
      </c>
      <c r="H347" s="323" t="s">
        <v>4082</v>
      </c>
      <c r="I347" s="307" t="s">
        <v>4083</v>
      </c>
      <c r="J347" s="320" t="s">
        <v>4084</v>
      </c>
      <c r="K347" s="1659" t="s">
        <v>4085</v>
      </c>
    </row>
    <row r="348" spans="2:11" ht="27.6">
      <c r="B348" s="1659"/>
      <c r="C348" s="1659"/>
      <c r="D348" s="1659"/>
      <c r="E348" s="1659"/>
      <c r="F348" s="1661"/>
      <c r="G348" s="1661"/>
      <c r="H348" s="323" t="s">
        <v>4086</v>
      </c>
      <c r="I348" s="324">
        <v>613848</v>
      </c>
      <c r="J348" s="320" t="s">
        <v>4087</v>
      </c>
      <c r="K348" s="1659"/>
    </row>
    <row r="349" spans="2:11" ht="27.6">
      <c r="B349" s="1659"/>
      <c r="C349" s="1659"/>
      <c r="D349" s="1659"/>
      <c r="E349" s="1659"/>
      <c r="F349" s="1661"/>
      <c r="G349" s="1661"/>
      <c r="H349" s="306" t="s">
        <v>4012</v>
      </c>
      <c r="I349" s="307">
        <v>610923</v>
      </c>
      <c r="J349" s="308" t="s">
        <v>4013</v>
      </c>
      <c r="K349" s="1659"/>
    </row>
    <row r="350" spans="2:11" ht="27.6">
      <c r="B350" s="1659"/>
      <c r="C350" s="1659"/>
      <c r="D350" s="1659"/>
      <c r="E350" s="1659"/>
      <c r="F350" s="1661"/>
      <c r="G350" s="1661"/>
      <c r="H350" s="306" t="s">
        <v>4059</v>
      </c>
      <c r="I350" s="325">
        <v>602335</v>
      </c>
      <c r="J350" s="311" t="s">
        <v>4058</v>
      </c>
      <c r="K350" s="1659"/>
    </row>
    <row r="351" spans="2:11" ht="27.6">
      <c r="B351" s="1659"/>
      <c r="C351" s="1659"/>
      <c r="D351" s="1659"/>
      <c r="E351" s="1659"/>
      <c r="F351" s="1661"/>
      <c r="G351" s="1661"/>
      <c r="H351" s="310" t="s">
        <v>1592</v>
      </c>
      <c r="I351" s="311" t="s">
        <v>4088</v>
      </c>
      <c r="J351" s="311" t="s">
        <v>1593</v>
      </c>
      <c r="K351" s="1659"/>
    </row>
    <row r="352" spans="2:11">
      <c r="H352" s="187"/>
      <c r="I352" s="187"/>
      <c r="J352" s="187"/>
    </row>
    <row r="353" s="187" customFormat="1"/>
    <row r="354" s="187" customFormat="1"/>
    <row r="355" s="187" customFormat="1"/>
    <row r="356" s="187" customFormat="1"/>
    <row r="357" s="187" customFormat="1"/>
    <row r="358" s="187" customFormat="1"/>
    <row r="359" s="187" customFormat="1"/>
    <row r="360" s="187" customFormat="1"/>
    <row r="361" s="187" customFormat="1"/>
    <row r="362" s="187" customFormat="1"/>
    <row r="363" s="187" customFormat="1"/>
    <row r="364" s="187" customFormat="1"/>
    <row r="365" s="187" customFormat="1"/>
    <row r="366" s="187" customFormat="1"/>
    <row r="367" s="187" customFormat="1"/>
    <row r="368" s="187" customFormat="1"/>
    <row r="369" s="187" customFormat="1"/>
    <row r="370" s="187" customFormat="1"/>
    <row r="371" s="187" customFormat="1"/>
    <row r="372" s="187" customFormat="1"/>
    <row r="373" s="187" customFormat="1"/>
    <row r="374" s="187" customFormat="1"/>
    <row r="375" s="187" customFormat="1"/>
    <row r="376" s="187" customFormat="1"/>
    <row r="377" s="187" customFormat="1"/>
    <row r="378" s="187" customFormat="1"/>
    <row r="379" s="187" customFormat="1"/>
    <row r="380" s="187" customFormat="1"/>
    <row r="381" s="187" customFormat="1"/>
    <row r="382" s="187" customFormat="1"/>
    <row r="383" s="187" customFormat="1"/>
    <row r="384" s="187" customFormat="1"/>
    <row r="385" s="187" customFormat="1"/>
    <row r="386" s="187" customFormat="1"/>
    <row r="387" s="187" customFormat="1"/>
    <row r="388" s="187" customFormat="1"/>
    <row r="389" s="187" customFormat="1"/>
    <row r="390" s="187" customFormat="1"/>
    <row r="391" s="187" customFormat="1"/>
    <row r="392" s="187" customFormat="1"/>
    <row r="393" s="187" customFormat="1"/>
    <row r="394" s="187" customFormat="1"/>
    <row r="395" s="187" customFormat="1"/>
    <row r="396" s="187" customFormat="1"/>
    <row r="397" s="187" customFormat="1"/>
    <row r="398" s="187" customFormat="1"/>
    <row r="399" s="187" customFormat="1"/>
    <row r="400" s="187" customFormat="1"/>
    <row r="401" s="187" customFormat="1"/>
    <row r="402" s="187" customFormat="1"/>
    <row r="403" s="187" customFormat="1"/>
    <row r="404" s="187" customFormat="1"/>
    <row r="405" s="187" customFormat="1"/>
    <row r="406" s="187" customFormat="1"/>
    <row r="407" s="187" customFormat="1"/>
    <row r="408" s="187" customFormat="1"/>
    <row r="409" s="187" customFormat="1"/>
    <row r="410" s="187" customFormat="1"/>
    <row r="411" s="187" customFormat="1"/>
    <row r="412" s="187" customFormat="1"/>
    <row r="413" s="187" customFormat="1"/>
    <row r="414" s="187" customFormat="1"/>
    <row r="415" s="187" customFormat="1"/>
    <row r="416" s="187" customFormat="1"/>
    <row r="417" s="187" customFormat="1"/>
    <row r="418" s="187" customFormat="1"/>
    <row r="419" s="187" customFormat="1"/>
    <row r="420" s="187" customFormat="1"/>
    <row r="421" s="187" customFormat="1"/>
    <row r="422" s="187" customFormat="1"/>
    <row r="423" s="187" customFormat="1"/>
    <row r="424" s="187" customFormat="1"/>
    <row r="425" s="187" customFormat="1"/>
    <row r="426" s="187" customFormat="1"/>
    <row r="427" s="187" customFormat="1"/>
    <row r="428" s="187" customFormat="1"/>
    <row r="429" s="187" customFormat="1"/>
    <row r="430" s="187" customFormat="1"/>
    <row r="431" s="187" customFormat="1"/>
    <row r="432" s="187" customFormat="1"/>
    <row r="433" s="187" customFormat="1"/>
    <row r="434" s="187" customFormat="1"/>
    <row r="435" s="187" customFormat="1"/>
    <row r="436" s="187" customFormat="1"/>
    <row r="437" s="187" customFormat="1"/>
    <row r="438" s="187" customFormat="1"/>
    <row r="439" s="187" customFormat="1"/>
    <row r="440" s="187" customFormat="1"/>
    <row r="441" s="187" customFormat="1"/>
    <row r="442" s="187" customFormat="1"/>
    <row r="443" s="187" customFormat="1"/>
    <row r="444" s="187" customFormat="1"/>
    <row r="445" s="187" customFormat="1"/>
    <row r="446" s="187" customFormat="1"/>
    <row r="447" s="187" customFormat="1"/>
    <row r="448" s="187" customFormat="1"/>
    <row r="449" s="187" customFormat="1"/>
    <row r="450" s="187" customFormat="1"/>
    <row r="451" s="187" customFormat="1"/>
    <row r="452" s="187" customFormat="1"/>
    <row r="453" s="187" customFormat="1"/>
    <row r="454" s="187" customFormat="1"/>
    <row r="455" s="187" customFormat="1"/>
    <row r="456" s="187" customFormat="1"/>
    <row r="457" s="187" customFormat="1"/>
    <row r="458" s="187" customFormat="1"/>
    <row r="459" s="187" customFormat="1"/>
    <row r="460" s="187" customFormat="1"/>
    <row r="461" s="187" customFormat="1"/>
    <row r="462" s="187" customFormat="1"/>
    <row r="463" s="187" customFormat="1"/>
    <row r="464" s="187" customFormat="1"/>
    <row r="465" s="187" customFormat="1"/>
    <row r="466" s="187" customFormat="1"/>
    <row r="467" s="187" customFormat="1"/>
    <row r="468" s="187" customFormat="1"/>
    <row r="469" s="187" customFormat="1"/>
    <row r="470" s="187" customFormat="1"/>
    <row r="471" s="187" customFormat="1"/>
    <row r="472" s="187" customFormat="1"/>
    <row r="473" s="187" customFormat="1"/>
    <row r="474" s="187" customFormat="1"/>
    <row r="475" s="187" customFormat="1"/>
    <row r="476" s="187" customFormat="1"/>
    <row r="477" s="187" customFormat="1"/>
    <row r="478" s="187" customFormat="1"/>
    <row r="479" s="187" customFormat="1"/>
    <row r="480" s="187" customFormat="1"/>
    <row r="481" s="187" customFormat="1"/>
    <row r="482" s="187" customFormat="1"/>
    <row r="483" s="187" customFormat="1"/>
    <row r="484" s="187" customFormat="1"/>
    <row r="485" s="187" customFormat="1"/>
    <row r="486" s="187" customFormat="1"/>
    <row r="487" s="187" customFormat="1"/>
    <row r="488" s="187" customFormat="1"/>
    <row r="489" s="187" customFormat="1"/>
    <row r="490" s="187" customFormat="1"/>
    <row r="491" s="187" customFormat="1"/>
    <row r="492" s="187" customFormat="1"/>
    <row r="493" s="187" customFormat="1"/>
    <row r="494" s="187" customFormat="1"/>
    <row r="495" s="187" customFormat="1"/>
    <row r="496" s="187" customFormat="1"/>
    <row r="497" s="187" customFormat="1"/>
    <row r="498" s="187" customFormat="1"/>
    <row r="499" s="187" customFormat="1"/>
    <row r="500" s="187" customFormat="1"/>
    <row r="501" s="187" customFormat="1"/>
    <row r="502" s="187" customFormat="1"/>
    <row r="503" s="187" customFormat="1"/>
    <row r="504" s="187" customFormat="1"/>
    <row r="505" s="187" customFormat="1"/>
    <row r="506" s="187" customFormat="1"/>
    <row r="507" s="187" customFormat="1"/>
    <row r="508" s="187" customFormat="1"/>
    <row r="509" s="187" customFormat="1"/>
    <row r="510" s="187" customFormat="1"/>
    <row r="511" s="187" customFormat="1"/>
    <row r="512" s="187" customFormat="1"/>
    <row r="513" s="187" customFormat="1"/>
    <row r="514" s="187" customFormat="1"/>
    <row r="515" s="187" customFormat="1"/>
    <row r="516" s="187" customFormat="1"/>
    <row r="517" s="187" customFormat="1"/>
    <row r="518" s="187" customFormat="1"/>
    <row r="519" s="187" customFormat="1"/>
    <row r="520" s="187" customFormat="1"/>
    <row r="521" s="187" customFormat="1"/>
    <row r="522" s="187" customFormat="1"/>
    <row r="523" s="187" customFormat="1"/>
    <row r="524" s="187" customFormat="1"/>
    <row r="525" s="187" customFormat="1"/>
    <row r="526" s="187" customFormat="1"/>
    <row r="527" s="187" customFormat="1"/>
    <row r="528" s="187" customFormat="1"/>
    <row r="529" s="187" customFormat="1"/>
    <row r="530" s="187" customFormat="1"/>
    <row r="531" s="187" customFormat="1"/>
    <row r="532" s="187" customFormat="1"/>
    <row r="533" s="187" customFormat="1"/>
    <row r="534" s="187" customFormat="1"/>
    <row r="535" s="187" customFormat="1"/>
    <row r="536" s="187" customFormat="1"/>
    <row r="537" s="187" customFormat="1"/>
    <row r="538" s="187" customFormat="1"/>
    <row r="539" s="187" customFormat="1"/>
    <row r="540" s="187" customFormat="1"/>
    <row r="541" s="187" customFormat="1"/>
    <row r="542" s="187" customFormat="1"/>
    <row r="543" s="187" customFormat="1"/>
    <row r="544" s="187" customFormat="1"/>
    <row r="545" s="187" customFormat="1"/>
    <row r="546" s="187" customFormat="1"/>
    <row r="547" s="187" customFormat="1"/>
    <row r="548" s="187" customFormat="1"/>
    <row r="549" s="187" customFormat="1"/>
    <row r="550" s="187" customFormat="1"/>
    <row r="551" s="187" customFormat="1"/>
    <row r="552" s="187" customFormat="1"/>
    <row r="553" s="187" customFormat="1"/>
    <row r="554" s="187" customFormat="1"/>
    <row r="555" s="187" customFormat="1"/>
    <row r="556" s="187" customFormat="1"/>
    <row r="557" s="187" customFormat="1"/>
    <row r="558" s="187" customFormat="1"/>
    <row r="559" s="187" customFormat="1"/>
    <row r="560" s="187" customFormat="1"/>
    <row r="561" s="187" customFormat="1"/>
    <row r="562" s="187" customFormat="1"/>
    <row r="563" s="187" customFormat="1"/>
    <row r="564" s="187" customFormat="1"/>
    <row r="565" s="187" customFormat="1"/>
    <row r="566" s="187" customFormat="1"/>
    <row r="567" s="187" customFormat="1"/>
    <row r="568" s="187" customFormat="1"/>
    <row r="569" s="187" customFormat="1"/>
    <row r="570" s="187" customFormat="1"/>
    <row r="571" s="187" customFormat="1"/>
    <row r="572" s="187" customFormat="1"/>
    <row r="573" s="187" customFormat="1"/>
    <row r="574" s="187" customFormat="1"/>
    <row r="575" s="187" customFormat="1"/>
    <row r="576" s="187" customFormat="1"/>
    <row r="577" s="187" customFormat="1"/>
    <row r="578" s="187" customFormat="1"/>
    <row r="579" s="187" customFormat="1"/>
    <row r="580" s="187" customFormat="1"/>
    <row r="581" s="187" customFormat="1"/>
    <row r="582" s="187" customFormat="1"/>
    <row r="583" s="187" customFormat="1"/>
    <row r="584" s="187" customFormat="1"/>
    <row r="585" s="187" customFormat="1"/>
    <row r="586" s="187" customFormat="1"/>
    <row r="587" s="187" customFormat="1"/>
    <row r="588" s="187" customFormat="1"/>
    <row r="589" s="187" customFormat="1"/>
    <row r="590" s="187" customFormat="1"/>
    <row r="591" s="187" customFormat="1"/>
    <row r="592" s="187" customFormat="1"/>
    <row r="593" s="187" customFormat="1"/>
    <row r="594" s="187" customFormat="1"/>
    <row r="595" s="187" customFormat="1"/>
    <row r="596" s="187" customFormat="1"/>
    <row r="597" s="187" customFormat="1"/>
    <row r="598" s="187" customFormat="1"/>
    <row r="599" s="187" customFormat="1"/>
    <row r="600" s="187" customFormat="1"/>
    <row r="601" s="187" customFormat="1"/>
    <row r="602" s="187" customFormat="1"/>
    <row r="603" s="187" customFormat="1"/>
    <row r="604" s="187" customFormat="1"/>
    <row r="605" s="187" customFormat="1"/>
    <row r="606" s="187" customFormat="1"/>
    <row r="607" s="187" customFormat="1"/>
    <row r="608" s="187" customFormat="1"/>
    <row r="609" s="187" customFormat="1"/>
    <row r="610" s="187" customFormat="1"/>
    <row r="611" s="187" customFormat="1"/>
    <row r="612" s="187" customFormat="1"/>
    <row r="613" s="187" customFormat="1"/>
    <row r="614" s="187" customFormat="1"/>
    <row r="615" s="187" customFormat="1"/>
    <row r="616" s="187" customFormat="1"/>
    <row r="617" s="187" customFormat="1"/>
    <row r="618" s="187" customFormat="1"/>
    <row r="619" s="187" customFormat="1"/>
    <row r="620" s="187" customFormat="1"/>
    <row r="621" s="187" customFormat="1"/>
    <row r="622" s="187" customFormat="1"/>
    <row r="623" s="187" customFormat="1"/>
    <row r="624" s="187" customFormat="1"/>
    <row r="625" s="187" customFormat="1"/>
    <row r="626" s="187" customFormat="1"/>
    <row r="627" s="187" customFormat="1"/>
    <row r="628" s="187" customFormat="1"/>
    <row r="629" s="187" customFormat="1"/>
    <row r="630" s="187" customFormat="1"/>
    <row r="631" s="187" customFormat="1"/>
    <row r="632" s="187" customFormat="1"/>
    <row r="633" s="187" customFormat="1"/>
    <row r="634" s="187" customFormat="1"/>
    <row r="635" s="187" customFormat="1"/>
  </sheetData>
  <mergeCells count="59">
    <mergeCell ref="F347:F351"/>
    <mergeCell ref="K347:K351"/>
    <mergeCell ref="K288:K318"/>
    <mergeCell ref="K319:K331"/>
    <mergeCell ref="G332:G337"/>
    <mergeCell ref="K332:K337"/>
    <mergeCell ref="G338:G346"/>
    <mergeCell ref="K338:K345"/>
    <mergeCell ref="G347:G351"/>
    <mergeCell ref="G288:G331"/>
    <mergeCell ref="F338:F346"/>
    <mergeCell ref="F332:F337"/>
    <mergeCell ref="B332:B337"/>
    <mergeCell ref="C332:C337"/>
    <mergeCell ref="D332:D337"/>
    <mergeCell ref="E332:E337"/>
    <mergeCell ref="B347:B351"/>
    <mergeCell ref="C347:C351"/>
    <mergeCell ref="D347:D351"/>
    <mergeCell ref="E347:E351"/>
    <mergeCell ref="B338:B346"/>
    <mergeCell ref="C338:C346"/>
    <mergeCell ref="D338:D346"/>
    <mergeCell ref="E338:E346"/>
    <mergeCell ref="B288:B331"/>
    <mergeCell ref="C288:C331"/>
    <mergeCell ref="D288:D331"/>
    <mergeCell ref="E288:E331"/>
    <mergeCell ref="F288:F331"/>
    <mergeCell ref="G238:G281"/>
    <mergeCell ref="K238:K281"/>
    <mergeCell ref="K282:K285"/>
    <mergeCell ref="F238:F281"/>
    <mergeCell ref="F282:F287"/>
    <mergeCell ref="G282:G287"/>
    <mergeCell ref="J39:J40"/>
    <mergeCell ref="J42:J43"/>
    <mergeCell ref="G4:G237"/>
    <mergeCell ref="A4:A237"/>
    <mergeCell ref="B4:B237"/>
    <mergeCell ref="C4:C237"/>
    <mergeCell ref="D4:D237"/>
    <mergeCell ref="E4:E237"/>
    <mergeCell ref="I4:I9"/>
    <mergeCell ref="J4:J9"/>
    <mergeCell ref="I14:I22"/>
    <mergeCell ref="J14:J22"/>
    <mergeCell ref="J25:J27"/>
    <mergeCell ref="F4:F237"/>
    <mergeCell ref="A238:A281"/>
    <mergeCell ref="B238:B281"/>
    <mergeCell ref="C238:C281"/>
    <mergeCell ref="D238:D281"/>
    <mergeCell ref="E238:E281"/>
    <mergeCell ref="A282:A287"/>
    <mergeCell ref="B282:B287"/>
    <mergeCell ref="C282:C287"/>
    <mergeCell ref="D282:D287"/>
    <mergeCell ref="E282:E28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K86"/>
  <sheetViews>
    <sheetView workbookViewId="0">
      <selection activeCell="E8" sqref="E8:E40"/>
    </sheetView>
  </sheetViews>
  <sheetFormatPr defaultColWidth="9.109375" defaultRowHeight="13.8"/>
  <cols>
    <col min="1" max="2" width="9.109375" style="1"/>
    <col min="3" max="3" width="40.6640625" style="1" bestFit="1" customWidth="1"/>
    <col min="4" max="4" width="22.109375" style="1" customWidth="1"/>
    <col min="5" max="5" width="17.6640625" style="1" customWidth="1"/>
    <col min="6" max="6" width="9.109375" style="1"/>
    <col min="7" max="7" width="23.88671875" style="1" customWidth="1"/>
    <col min="8" max="8" width="11.109375" style="1" customWidth="1"/>
    <col min="9" max="9" width="13.5546875" style="1" customWidth="1"/>
    <col min="10" max="10" width="27.6640625" style="1" customWidth="1"/>
    <col min="11" max="16384" width="9.109375" style="1"/>
  </cols>
  <sheetData>
    <row r="2" spans="1:10" ht="14.4" thickBot="1">
      <c r="B2" s="326" t="s">
        <v>5113</v>
      </c>
      <c r="C2" s="327"/>
      <c r="D2" s="327"/>
      <c r="E2" s="327"/>
      <c r="F2" s="327"/>
      <c r="G2" s="327"/>
      <c r="H2" s="327"/>
      <c r="I2" s="327"/>
      <c r="J2" s="327"/>
    </row>
    <row r="3" spans="1:10" ht="57">
      <c r="A3" s="328" t="s">
        <v>247</v>
      </c>
      <c r="B3" s="329" t="s">
        <v>200</v>
      </c>
      <c r="C3" s="329" t="s">
        <v>326</v>
      </c>
      <c r="D3" s="329" t="s">
        <v>194</v>
      </c>
      <c r="E3" s="329" t="s">
        <v>327</v>
      </c>
      <c r="F3" s="329" t="s">
        <v>195</v>
      </c>
      <c r="G3" s="329" t="s">
        <v>207</v>
      </c>
      <c r="H3" s="329" t="s">
        <v>197</v>
      </c>
      <c r="I3" s="329" t="s">
        <v>198</v>
      </c>
      <c r="J3" s="329" t="s">
        <v>211</v>
      </c>
    </row>
    <row r="4" spans="1:10">
      <c r="A4" s="2" t="s">
        <v>348</v>
      </c>
      <c r="B4" s="763">
        <v>1</v>
      </c>
      <c r="C4" s="388" t="s">
        <v>5</v>
      </c>
      <c r="D4" s="763" t="s">
        <v>1500</v>
      </c>
      <c r="E4" s="763">
        <v>8</v>
      </c>
      <c r="F4" s="763" t="s">
        <v>1499</v>
      </c>
      <c r="G4" s="763"/>
      <c r="H4" s="763" t="s">
        <v>714</v>
      </c>
      <c r="I4" s="763"/>
      <c r="J4" s="2" t="s">
        <v>714</v>
      </c>
    </row>
    <row r="5" spans="1:10">
      <c r="A5" s="2" t="s">
        <v>348</v>
      </c>
      <c r="B5" s="763">
        <v>2</v>
      </c>
      <c r="C5" s="388" t="s">
        <v>5</v>
      </c>
      <c r="D5" s="763" t="s">
        <v>824</v>
      </c>
      <c r="E5" s="763">
        <v>5</v>
      </c>
      <c r="F5" s="763" t="s">
        <v>1501</v>
      </c>
      <c r="G5" s="763"/>
      <c r="H5" s="763" t="s">
        <v>714</v>
      </c>
      <c r="I5" s="763">
        <v>2017</v>
      </c>
      <c r="J5" s="2" t="s">
        <v>714</v>
      </c>
    </row>
    <row r="6" spans="1:10">
      <c r="A6" s="2" t="s">
        <v>348</v>
      </c>
      <c r="B6" s="763">
        <v>3</v>
      </c>
      <c r="C6" s="388" t="s">
        <v>5</v>
      </c>
      <c r="D6" s="763" t="s">
        <v>4906</v>
      </c>
      <c r="E6" s="763">
        <v>5</v>
      </c>
      <c r="F6" s="763" t="s">
        <v>4907</v>
      </c>
      <c r="G6" s="763"/>
      <c r="H6" s="763" t="s">
        <v>714</v>
      </c>
      <c r="I6" s="763">
        <v>2021</v>
      </c>
      <c r="J6" s="2" t="s">
        <v>714</v>
      </c>
    </row>
    <row r="7" spans="1:10" ht="14.4" thickBot="1">
      <c r="A7" s="2" t="s">
        <v>348</v>
      </c>
      <c r="B7" s="763">
        <v>4</v>
      </c>
      <c r="C7" s="388" t="s">
        <v>5</v>
      </c>
      <c r="D7" s="763" t="s">
        <v>825</v>
      </c>
      <c r="E7" s="763">
        <v>5</v>
      </c>
      <c r="F7" s="763" t="s">
        <v>4908</v>
      </c>
      <c r="G7" s="763"/>
      <c r="H7" s="763" t="s">
        <v>714</v>
      </c>
      <c r="I7" s="763">
        <v>2023</v>
      </c>
      <c r="J7" s="2" t="s">
        <v>714</v>
      </c>
    </row>
    <row r="8" spans="1:10" ht="26.25" customHeight="1">
      <c r="A8" s="1669" t="s">
        <v>1542</v>
      </c>
      <c r="B8" s="1671">
        <v>1</v>
      </c>
      <c r="C8" s="1671" t="s">
        <v>1615</v>
      </c>
      <c r="D8" s="1671" t="s">
        <v>1616</v>
      </c>
      <c r="E8" s="1671"/>
      <c r="F8" s="1671"/>
      <c r="G8" s="239" t="s">
        <v>1617</v>
      </c>
      <c r="H8" s="239">
        <v>602738</v>
      </c>
      <c r="I8" s="239">
        <v>2010</v>
      </c>
      <c r="J8" s="1644" t="s">
        <v>4182</v>
      </c>
    </row>
    <row r="9" spans="1:10" ht="15" customHeight="1">
      <c r="A9" s="1670"/>
      <c r="B9" s="1672"/>
      <c r="C9" s="1672"/>
      <c r="D9" s="1672"/>
      <c r="E9" s="1672"/>
      <c r="F9" s="1672"/>
      <c r="G9" s="239" t="s">
        <v>1618</v>
      </c>
      <c r="H9" s="239">
        <v>601677</v>
      </c>
      <c r="I9" s="239">
        <v>2008</v>
      </c>
      <c r="J9" s="1644"/>
    </row>
    <row r="10" spans="1:10" ht="15" customHeight="1">
      <c r="A10" s="1670"/>
      <c r="B10" s="1672"/>
      <c r="C10" s="1672"/>
      <c r="D10" s="1672"/>
      <c r="E10" s="1672"/>
      <c r="F10" s="1672"/>
      <c r="G10" s="239" t="s">
        <v>1619</v>
      </c>
      <c r="H10" s="239">
        <v>500363</v>
      </c>
      <c r="I10" s="239">
        <v>2011</v>
      </c>
      <c r="J10" s="1644"/>
    </row>
    <row r="11" spans="1:10" ht="27.6">
      <c r="A11" s="1670"/>
      <c r="B11" s="1672"/>
      <c r="C11" s="1672"/>
      <c r="D11" s="1672"/>
      <c r="E11" s="1672"/>
      <c r="F11" s="1672"/>
      <c r="G11" s="239" t="s">
        <v>1620</v>
      </c>
      <c r="H11" s="239">
        <v>500418</v>
      </c>
      <c r="I11" s="239" t="s">
        <v>1621</v>
      </c>
      <c r="J11" s="1644"/>
    </row>
    <row r="12" spans="1:10">
      <c r="A12" s="1670"/>
      <c r="B12" s="1672"/>
      <c r="C12" s="1672"/>
      <c r="D12" s="1672"/>
      <c r="E12" s="1672"/>
      <c r="F12" s="1672"/>
      <c r="G12" s="239" t="s">
        <v>1622</v>
      </c>
      <c r="H12" s="239">
        <v>500354</v>
      </c>
      <c r="I12" s="239" t="s">
        <v>1623</v>
      </c>
      <c r="J12" s="1644"/>
    </row>
    <row r="13" spans="1:10">
      <c r="A13" s="1670"/>
      <c r="B13" s="1672"/>
      <c r="C13" s="1672"/>
      <c r="D13" s="1672"/>
      <c r="E13" s="1672"/>
      <c r="F13" s="1672"/>
      <c r="G13" s="239" t="s">
        <v>1624</v>
      </c>
      <c r="H13" s="239">
        <v>603164</v>
      </c>
      <c r="I13" s="239" t="s">
        <v>1625</v>
      </c>
      <c r="J13" s="1644"/>
    </row>
    <row r="14" spans="1:10">
      <c r="A14" s="1670"/>
      <c r="B14" s="1672"/>
      <c r="C14" s="1672"/>
      <c r="D14" s="1672"/>
      <c r="E14" s="1672"/>
      <c r="F14" s="1672"/>
      <c r="G14" s="239" t="s">
        <v>1626</v>
      </c>
      <c r="H14" s="239">
        <v>602741</v>
      </c>
      <c r="I14" s="239" t="s">
        <v>1627</v>
      </c>
      <c r="J14" s="1644"/>
    </row>
    <row r="15" spans="1:10" ht="27.6">
      <c r="A15" s="1670"/>
      <c r="B15" s="1672"/>
      <c r="C15" s="1672"/>
      <c r="D15" s="1672"/>
      <c r="E15" s="1672"/>
      <c r="F15" s="1672"/>
      <c r="G15" s="239" t="s">
        <v>1628</v>
      </c>
      <c r="H15" s="239">
        <v>602339</v>
      </c>
      <c r="I15" s="239" t="s">
        <v>1629</v>
      </c>
      <c r="J15" s="1644"/>
    </row>
    <row r="16" spans="1:10" ht="27.6">
      <c r="A16" s="1670"/>
      <c r="B16" s="1672"/>
      <c r="C16" s="1672"/>
      <c r="D16" s="1672"/>
      <c r="E16" s="1672"/>
      <c r="F16" s="1672"/>
      <c r="G16" s="239" t="s">
        <v>1630</v>
      </c>
      <c r="H16" s="239">
        <v>603337</v>
      </c>
      <c r="I16" s="239" t="s">
        <v>1631</v>
      </c>
      <c r="J16" s="1644"/>
    </row>
    <row r="17" spans="1:10" ht="27.6">
      <c r="A17" s="1670"/>
      <c r="B17" s="1672"/>
      <c r="C17" s="1672"/>
      <c r="D17" s="1672"/>
      <c r="E17" s="1672"/>
      <c r="F17" s="1672"/>
      <c r="G17" s="239" t="s">
        <v>1632</v>
      </c>
      <c r="H17" s="239">
        <v>603160</v>
      </c>
      <c r="I17" s="239" t="s">
        <v>1633</v>
      </c>
      <c r="J17" s="1644"/>
    </row>
    <row r="18" spans="1:10" ht="27.6">
      <c r="A18" s="1670"/>
      <c r="B18" s="1672"/>
      <c r="C18" s="1672"/>
      <c r="D18" s="1672"/>
      <c r="E18" s="1672"/>
      <c r="F18" s="1672"/>
      <c r="G18" s="239" t="s">
        <v>1634</v>
      </c>
      <c r="H18" s="239">
        <v>602894</v>
      </c>
      <c r="I18" s="239" t="s">
        <v>1635</v>
      </c>
      <c r="J18" s="1644"/>
    </row>
    <row r="19" spans="1:10">
      <c r="A19" s="1670"/>
      <c r="B19" s="1672"/>
      <c r="C19" s="1672"/>
      <c r="D19" s="1672"/>
      <c r="E19" s="1672"/>
      <c r="F19" s="1672"/>
      <c r="G19" s="239" t="s">
        <v>1636</v>
      </c>
      <c r="H19" s="239">
        <v>601790</v>
      </c>
      <c r="I19" s="239" t="s">
        <v>1637</v>
      </c>
      <c r="J19" s="1644"/>
    </row>
    <row r="20" spans="1:10" ht="15" customHeight="1">
      <c r="A20" s="1670"/>
      <c r="B20" s="1672"/>
      <c r="C20" s="1672"/>
      <c r="D20" s="1672"/>
      <c r="E20" s="1672"/>
      <c r="F20" s="1672"/>
      <c r="G20" s="239" t="s">
        <v>1638</v>
      </c>
      <c r="H20" s="239">
        <v>601473</v>
      </c>
      <c r="I20" s="239" t="s">
        <v>1639</v>
      </c>
      <c r="J20" s="1644"/>
    </row>
    <row r="21" spans="1:10">
      <c r="A21" s="1670"/>
      <c r="B21" s="1672"/>
      <c r="C21" s="1672"/>
      <c r="D21" s="1672"/>
      <c r="E21" s="1672"/>
      <c r="F21" s="1672"/>
      <c r="G21" s="239" t="s">
        <v>1640</v>
      </c>
      <c r="H21" s="239">
        <v>603065</v>
      </c>
      <c r="I21" s="239" t="s">
        <v>1633</v>
      </c>
      <c r="J21" s="1644"/>
    </row>
    <row r="22" spans="1:10" ht="15" customHeight="1">
      <c r="A22" s="1670"/>
      <c r="B22" s="1672"/>
      <c r="C22" s="1672"/>
      <c r="D22" s="1672"/>
      <c r="E22" s="1672"/>
      <c r="F22" s="1672"/>
      <c r="G22" s="239" t="s">
        <v>1641</v>
      </c>
      <c r="H22" s="239">
        <v>603301</v>
      </c>
      <c r="I22" s="239" t="s">
        <v>1642</v>
      </c>
      <c r="J22" s="1644"/>
    </row>
    <row r="23" spans="1:10" ht="27.6">
      <c r="A23" s="1670"/>
      <c r="B23" s="1672"/>
      <c r="C23" s="1672"/>
      <c r="D23" s="1672"/>
      <c r="E23" s="1672"/>
      <c r="F23" s="1672"/>
      <c r="G23" s="239" t="s">
        <v>1643</v>
      </c>
      <c r="H23" s="239">
        <v>601756</v>
      </c>
      <c r="I23" s="239" t="s">
        <v>1644</v>
      </c>
      <c r="J23" s="1644"/>
    </row>
    <row r="24" spans="1:10" ht="27.6">
      <c r="A24" s="1670"/>
      <c r="B24" s="1672"/>
      <c r="C24" s="1672"/>
      <c r="D24" s="1672"/>
      <c r="E24" s="1672"/>
      <c r="F24" s="1672"/>
      <c r="G24" s="239" t="s">
        <v>1645</v>
      </c>
      <c r="H24" s="239">
        <v>602319</v>
      </c>
      <c r="I24" s="239" t="s">
        <v>1646</v>
      </c>
      <c r="J24" s="1644"/>
    </row>
    <row r="25" spans="1:10">
      <c r="A25" s="1670"/>
      <c r="B25" s="1672"/>
      <c r="C25" s="1672"/>
      <c r="D25" s="1672"/>
      <c r="E25" s="1672"/>
      <c r="F25" s="1672"/>
      <c r="G25" s="239" t="s">
        <v>1647</v>
      </c>
      <c r="H25" s="239">
        <v>602320</v>
      </c>
      <c r="I25" s="239" t="s">
        <v>1644</v>
      </c>
      <c r="J25" s="1644"/>
    </row>
    <row r="26" spans="1:10">
      <c r="A26" s="1670"/>
      <c r="B26" s="1672"/>
      <c r="C26" s="1672"/>
      <c r="D26" s="1672"/>
      <c r="E26" s="1672"/>
      <c r="F26" s="1672"/>
      <c r="G26" s="239" t="s">
        <v>1647</v>
      </c>
      <c r="H26" s="239">
        <v>602321</v>
      </c>
      <c r="I26" s="239" t="s">
        <v>1648</v>
      </c>
      <c r="J26" s="1644"/>
    </row>
    <row r="27" spans="1:10">
      <c r="A27" s="1670"/>
      <c r="B27" s="1672"/>
      <c r="C27" s="1672"/>
      <c r="D27" s="1672"/>
      <c r="E27" s="1672"/>
      <c r="F27" s="1672"/>
      <c r="G27" s="239" t="s">
        <v>1649</v>
      </c>
      <c r="H27" s="239">
        <v>2300170</v>
      </c>
      <c r="I27" s="239"/>
      <c r="J27" s="1644"/>
    </row>
    <row r="28" spans="1:10" ht="15" customHeight="1">
      <c r="A28" s="1670"/>
      <c r="B28" s="1672"/>
      <c r="C28" s="1672"/>
      <c r="D28" s="1672"/>
      <c r="E28" s="1672"/>
      <c r="F28" s="1672"/>
      <c r="G28" s="239" t="s">
        <v>1650</v>
      </c>
      <c r="H28" s="239">
        <v>2300171</v>
      </c>
      <c r="I28" s="239" t="s">
        <v>1651</v>
      </c>
      <c r="J28" s="1644"/>
    </row>
    <row r="29" spans="1:10">
      <c r="A29" s="1670"/>
      <c r="B29" s="1672"/>
      <c r="C29" s="1672"/>
      <c r="D29" s="1672"/>
      <c r="E29" s="1672"/>
      <c r="F29" s="1672"/>
      <c r="G29" s="239" t="s">
        <v>1652</v>
      </c>
      <c r="H29" s="239">
        <v>500364</v>
      </c>
      <c r="I29" s="239" t="s">
        <v>1623</v>
      </c>
      <c r="J29" s="1644"/>
    </row>
    <row r="30" spans="1:10">
      <c r="A30" s="1670"/>
      <c r="B30" s="1672"/>
      <c r="C30" s="1672"/>
      <c r="D30" s="1672"/>
      <c r="E30" s="1672"/>
      <c r="F30" s="1672"/>
      <c r="G30" s="239" t="s">
        <v>1653</v>
      </c>
      <c r="H30" s="239">
        <v>500365</v>
      </c>
      <c r="I30" s="239" t="s">
        <v>1623</v>
      </c>
      <c r="J30" s="1644"/>
    </row>
    <row r="31" spans="1:10">
      <c r="A31" s="1670"/>
      <c r="B31" s="1672"/>
      <c r="C31" s="1672"/>
      <c r="D31" s="1672"/>
      <c r="E31" s="1672"/>
      <c r="F31" s="1672"/>
      <c r="G31" s="239" t="s">
        <v>1654</v>
      </c>
      <c r="H31" s="239">
        <v>500366</v>
      </c>
      <c r="I31" s="239" t="s">
        <v>1623</v>
      </c>
      <c r="J31" s="1644"/>
    </row>
    <row r="32" spans="1:10">
      <c r="A32" s="1670"/>
      <c r="B32" s="1672"/>
      <c r="C32" s="1672"/>
      <c r="D32" s="1672"/>
      <c r="E32" s="1672"/>
      <c r="F32" s="1672"/>
      <c r="G32" s="239" t="s">
        <v>1655</v>
      </c>
      <c r="H32" s="239">
        <v>500367</v>
      </c>
      <c r="I32" s="239" t="s">
        <v>1656</v>
      </c>
      <c r="J32" s="1644"/>
    </row>
    <row r="33" spans="1:11">
      <c r="A33" s="1670"/>
      <c r="B33" s="1672"/>
      <c r="C33" s="1672"/>
      <c r="D33" s="1672"/>
      <c r="E33" s="1672"/>
      <c r="F33" s="1672"/>
      <c r="G33" s="239" t="s">
        <v>1657</v>
      </c>
      <c r="H33" s="239">
        <v>500411</v>
      </c>
      <c r="I33" s="239" t="s">
        <v>1658</v>
      </c>
      <c r="J33" s="1644"/>
    </row>
    <row r="34" spans="1:11">
      <c r="A34" s="1670"/>
      <c r="B34" s="1672"/>
      <c r="C34" s="1672"/>
      <c r="D34" s="1672"/>
      <c r="E34" s="1672"/>
      <c r="F34" s="1672"/>
      <c r="G34" s="240" t="s">
        <v>4183</v>
      </c>
      <c r="H34" s="241" t="s">
        <v>4184</v>
      </c>
      <c r="I34" s="242">
        <v>42460</v>
      </c>
      <c r="J34" s="1644"/>
    </row>
    <row r="35" spans="1:11">
      <c r="A35" s="1670"/>
      <c r="B35" s="1672"/>
      <c r="C35" s="1672"/>
      <c r="D35" s="1672"/>
      <c r="E35" s="1672"/>
      <c r="F35" s="1672"/>
      <c r="G35" s="240" t="s">
        <v>4185</v>
      </c>
      <c r="H35" s="241" t="s">
        <v>4186</v>
      </c>
      <c r="I35" s="242">
        <v>42460</v>
      </c>
      <c r="J35" s="1644"/>
    </row>
    <row r="36" spans="1:11">
      <c r="A36" s="1670"/>
      <c r="B36" s="1672"/>
      <c r="C36" s="1672"/>
      <c r="D36" s="1672"/>
      <c r="E36" s="1672"/>
      <c r="F36" s="1672"/>
      <c r="G36" s="240" t="s">
        <v>4187</v>
      </c>
      <c r="H36" s="330">
        <v>500735</v>
      </c>
      <c r="I36" s="242">
        <v>42460</v>
      </c>
      <c r="J36" s="1644"/>
    </row>
    <row r="37" spans="1:11">
      <c r="A37" s="1670"/>
      <c r="B37" s="1672"/>
      <c r="C37" s="1672"/>
      <c r="D37" s="1672"/>
      <c r="E37" s="1672"/>
      <c r="F37" s="1672"/>
      <c r="G37" s="240" t="s">
        <v>4188</v>
      </c>
      <c r="H37" s="241" t="s">
        <v>4189</v>
      </c>
      <c r="I37" s="242">
        <v>42460</v>
      </c>
      <c r="J37" s="1644"/>
    </row>
    <row r="38" spans="1:11">
      <c r="A38" s="1670"/>
      <c r="B38" s="1672"/>
      <c r="C38" s="1672"/>
      <c r="D38" s="1672"/>
      <c r="E38" s="1672"/>
      <c r="F38" s="1672"/>
      <c r="G38" s="243" t="s">
        <v>4190</v>
      </c>
      <c r="H38" s="244" t="s">
        <v>4191</v>
      </c>
      <c r="I38" s="245">
        <v>2018</v>
      </c>
      <c r="J38" s="1644"/>
    </row>
    <row r="39" spans="1:11">
      <c r="A39" s="1670"/>
      <c r="B39" s="1672"/>
      <c r="C39" s="1672"/>
      <c r="D39" s="1672"/>
      <c r="E39" s="1672"/>
      <c r="F39" s="1672"/>
      <c r="G39" s="243" t="s">
        <v>4192</v>
      </c>
      <c r="H39" s="244" t="s">
        <v>4193</v>
      </c>
      <c r="I39" s="245">
        <v>2018</v>
      </c>
      <c r="J39" s="1644"/>
    </row>
    <row r="40" spans="1:11" ht="28.2" thickBot="1">
      <c r="A40" s="1670"/>
      <c r="B40" s="1672"/>
      <c r="C40" s="1673"/>
      <c r="D40" s="1673"/>
      <c r="E40" s="1673"/>
      <c r="F40" s="1673"/>
      <c r="G40" s="237" t="s">
        <v>4194</v>
      </c>
      <c r="H40" s="238" t="s">
        <v>4195</v>
      </c>
      <c r="I40" s="304">
        <v>2021</v>
      </c>
      <c r="J40" s="1644"/>
    </row>
    <row r="41" spans="1:11" ht="15.75" customHeight="1">
      <c r="A41" s="1668" t="s">
        <v>4776</v>
      </c>
      <c r="B41" s="1644">
        <v>1</v>
      </c>
      <c r="C41" s="1643" t="s">
        <v>4909</v>
      </c>
      <c r="D41" s="1644" t="s">
        <v>4910</v>
      </c>
      <c r="E41" s="1667" t="s">
        <v>4587</v>
      </c>
      <c r="F41" s="1667" t="s">
        <v>4587</v>
      </c>
      <c r="G41" s="1667" t="s">
        <v>4587</v>
      </c>
      <c r="H41" s="764" t="s">
        <v>1659</v>
      </c>
      <c r="I41" s="765">
        <v>500638</v>
      </c>
      <c r="J41" s="765">
        <v>2015</v>
      </c>
      <c r="K41" s="1667" t="s">
        <v>4911</v>
      </c>
    </row>
    <row r="42" spans="1:11" ht="41.4">
      <c r="A42" s="1668"/>
      <c r="B42" s="1644"/>
      <c r="C42" s="1643"/>
      <c r="D42" s="1644"/>
      <c r="E42" s="1667"/>
      <c r="F42" s="1667"/>
      <c r="G42" s="1667"/>
      <c r="H42" s="764" t="s">
        <v>1660</v>
      </c>
      <c r="I42" s="765">
        <v>500639</v>
      </c>
      <c r="J42" s="765">
        <v>2015</v>
      </c>
      <c r="K42" s="1667"/>
    </row>
    <row r="43" spans="1:11" ht="55.2">
      <c r="A43" s="1668"/>
      <c r="B43" s="1644"/>
      <c r="C43" s="1643"/>
      <c r="D43" s="1644"/>
      <c r="E43" s="1667"/>
      <c r="F43" s="1667"/>
      <c r="G43" s="1667"/>
      <c r="H43" s="764" t="s">
        <v>1661</v>
      </c>
      <c r="I43" s="765">
        <v>500640</v>
      </c>
      <c r="J43" s="765">
        <v>2015</v>
      </c>
      <c r="K43" s="1667"/>
    </row>
    <row r="44" spans="1:11" ht="55.2">
      <c r="A44" s="1668"/>
      <c r="B44" s="1644"/>
      <c r="C44" s="1643"/>
      <c r="D44" s="1644"/>
      <c r="E44" s="1667"/>
      <c r="F44" s="1667"/>
      <c r="G44" s="1667"/>
      <c r="H44" s="764" t="s">
        <v>1662</v>
      </c>
      <c r="I44" s="765">
        <v>500641</v>
      </c>
      <c r="J44" s="765">
        <v>2015</v>
      </c>
      <c r="K44" s="1667"/>
    </row>
    <row r="45" spans="1:11" ht="41.4">
      <c r="A45" s="1668"/>
      <c r="B45" s="1644"/>
      <c r="C45" s="1643"/>
      <c r="D45" s="1644"/>
      <c r="E45" s="1667"/>
      <c r="F45" s="1667"/>
      <c r="G45" s="1667"/>
      <c r="H45" s="764" t="s">
        <v>1663</v>
      </c>
      <c r="I45" s="765">
        <v>500642</v>
      </c>
      <c r="J45" s="765">
        <v>2015</v>
      </c>
      <c r="K45" s="1667"/>
    </row>
    <row r="46" spans="1:11" ht="55.2">
      <c r="A46" s="1668"/>
      <c r="B46" s="1644"/>
      <c r="C46" s="1643"/>
      <c r="D46" s="1644"/>
      <c r="E46" s="1667"/>
      <c r="F46" s="1667"/>
      <c r="G46" s="1667"/>
      <c r="H46" s="764" t="s">
        <v>1664</v>
      </c>
      <c r="I46" s="765">
        <v>608047</v>
      </c>
      <c r="J46" s="765">
        <v>2015</v>
      </c>
      <c r="K46" s="1667"/>
    </row>
    <row r="47" spans="1:11" ht="55.2">
      <c r="A47" s="1668"/>
      <c r="B47" s="1644"/>
      <c r="C47" s="1643"/>
      <c r="D47" s="1644"/>
      <c r="E47" s="1667"/>
      <c r="F47" s="1667"/>
      <c r="G47" s="1667"/>
      <c r="H47" s="764" t="s">
        <v>1665</v>
      </c>
      <c r="I47" s="765">
        <v>500643</v>
      </c>
      <c r="J47" s="765">
        <v>2015</v>
      </c>
      <c r="K47" s="1667"/>
    </row>
    <row r="48" spans="1:11" ht="55.2">
      <c r="A48" s="1668"/>
      <c r="B48" s="1644"/>
      <c r="C48" s="1643"/>
      <c r="D48" s="1644"/>
      <c r="E48" s="1667"/>
      <c r="F48" s="1667"/>
      <c r="G48" s="1667"/>
      <c r="H48" s="764" t="s">
        <v>1666</v>
      </c>
      <c r="I48" s="765">
        <v>500644</v>
      </c>
      <c r="J48" s="765">
        <v>2015</v>
      </c>
      <c r="K48" s="1667"/>
    </row>
    <row r="49" spans="1:11" ht="69">
      <c r="A49" s="1668"/>
      <c r="B49" s="1644"/>
      <c r="C49" s="1643"/>
      <c r="D49" s="1644"/>
      <c r="E49" s="1667"/>
      <c r="F49" s="1667"/>
      <c r="G49" s="1667"/>
      <c r="H49" s="764" t="s">
        <v>1667</v>
      </c>
      <c r="I49" s="765">
        <v>500645</v>
      </c>
      <c r="J49" s="765">
        <v>2015</v>
      </c>
      <c r="K49" s="1667"/>
    </row>
    <row r="50" spans="1:11" ht="55.2">
      <c r="A50" s="1668"/>
      <c r="B50" s="1644"/>
      <c r="C50" s="1643"/>
      <c r="D50" s="1644"/>
      <c r="E50" s="1667"/>
      <c r="F50" s="1667"/>
      <c r="G50" s="1667"/>
      <c r="H50" s="764" t="s">
        <v>1668</v>
      </c>
      <c r="I50" s="765">
        <v>500646</v>
      </c>
      <c r="J50" s="765">
        <v>2015</v>
      </c>
      <c r="K50" s="1667"/>
    </row>
    <row r="51" spans="1:11" ht="55.2">
      <c r="A51" s="1668"/>
      <c r="B51" s="1644"/>
      <c r="C51" s="1643"/>
      <c r="D51" s="1644"/>
      <c r="E51" s="1667"/>
      <c r="F51" s="1667"/>
      <c r="G51" s="1667"/>
      <c r="H51" s="764" t="s">
        <v>1669</v>
      </c>
      <c r="I51" s="765">
        <v>500647</v>
      </c>
      <c r="J51" s="765">
        <v>2015</v>
      </c>
      <c r="K51" s="1667"/>
    </row>
    <row r="52" spans="1:11" ht="55.2">
      <c r="A52" s="1668"/>
      <c r="B52" s="1644"/>
      <c r="C52" s="1643"/>
      <c r="D52" s="1644"/>
      <c r="E52" s="1667"/>
      <c r="F52" s="1667"/>
      <c r="G52" s="1667"/>
      <c r="H52" s="764" t="s">
        <v>1670</v>
      </c>
      <c r="I52" s="765">
        <v>607966</v>
      </c>
      <c r="J52" s="765">
        <v>2015</v>
      </c>
      <c r="K52" s="1667"/>
    </row>
    <row r="53" spans="1:11" ht="55.2">
      <c r="A53" s="1668"/>
      <c r="B53" s="1644"/>
      <c r="C53" s="1643"/>
      <c r="D53" s="1644"/>
      <c r="E53" s="1667"/>
      <c r="F53" s="1667"/>
      <c r="G53" s="1667"/>
      <c r="H53" s="764" t="s">
        <v>1670</v>
      </c>
      <c r="I53" s="765">
        <v>607967</v>
      </c>
      <c r="J53" s="765">
        <v>2015</v>
      </c>
      <c r="K53" s="1667"/>
    </row>
    <row r="54" spans="1:11" ht="27.6">
      <c r="A54" s="1668"/>
      <c r="B54" s="1644"/>
      <c r="C54" s="1643"/>
      <c r="D54" s="1644"/>
      <c r="E54" s="1667"/>
      <c r="F54" s="1667"/>
      <c r="G54" s="1667"/>
      <c r="H54" s="764" t="s">
        <v>1619</v>
      </c>
      <c r="I54" s="765">
        <v>607965</v>
      </c>
      <c r="J54" s="765">
        <v>2015</v>
      </c>
      <c r="K54" s="1667"/>
    </row>
    <row r="55" spans="1:11" ht="55.2">
      <c r="A55" s="1668"/>
      <c r="B55" s="1644"/>
      <c r="C55" s="1643"/>
      <c r="D55" s="1644"/>
      <c r="E55" s="1667"/>
      <c r="F55" s="1667"/>
      <c r="G55" s="1667"/>
      <c r="H55" s="764" t="s">
        <v>1671</v>
      </c>
      <c r="I55" s="765">
        <v>500570</v>
      </c>
      <c r="J55" s="765">
        <v>2015</v>
      </c>
      <c r="K55" s="1667"/>
    </row>
    <row r="56" spans="1:11" ht="41.4">
      <c r="A56" s="1668"/>
      <c r="B56" s="1644"/>
      <c r="C56" s="1643"/>
      <c r="D56" s="1644"/>
      <c r="E56" s="1667"/>
      <c r="F56" s="1667"/>
      <c r="G56" s="1667"/>
      <c r="H56" s="764" t="s">
        <v>1672</v>
      </c>
      <c r="I56" s="765">
        <v>500571</v>
      </c>
      <c r="J56" s="765">
        <v>2015</v>
      </c>
      <c r="K56" s="1667"/>
    </row>
    <row r="57" spans="1:11" ht="41.4">
      <c r="A57" s="1668"/>
      <c r="B57" s="1644"/>
      <c r="C57" s="1643"/>
      <c r="D57" s="1644"/>
      <c r="E57" s="1667"/>
      <c r="F57" s="1667"/>
      <c r="G57" s="1667"/>
      <c r="H57" s="764" t="s">
        <v>1673</v>
      </c>
      <c r="I57" s="765">
        <v>500572</v>
      </c>
      <c r="J57" s="765">
        <v>2015</v>
      </c>
      <c r="K57" s="1667"/>
    </row>
    <row r="58" spans="1:11" ht="55.2">
      <c r="A58" s="1668"/>
      <c r="B58" s="1644"/>
      <c r="C58" s="1643"/>
      <c r="D58" s="1644"/>
      <c r="E58" s="1667"/>
      <c r="F58" s="1667"/>
      <c r="G58" s="1667"/>
      <c r="H58" s="764" t="s">
        <v>1674</v>
      </c>
      <c r="I58" s="765">
        <v>607968</v>
      </c>
      <c r="J58" s="765">
        <v>2015</v>
      </c>
      <c r="K58" s="1667"/>
    </row>
    <row r="59" spans="1:11" ht="27.6">
      <c r="A59" s="1668"/>
      <c r="B59" s="1644"/>
      <c r="C59" s="1643"/>
      <c r="D59" s="1644"/>
      <c r="E59" s="1667"/>
      <c r="F59" s="1667"/>
      <c r="G59" s="1667"/>
      <c r="H59" s="764" t="s">
        <v>4912</v>
      </c>
      <c r="I59" s="765">
        <v>609464</v>
      </c>
      <c r="J59" s="765">
        <v>2015</v>
      </c>
      <c r="K59" s="1667"/>
    </row>
    <row r="60" spans="1:11" ht="41.4">
      <c r="A60" s="1668"/>
      <c r="B60" s="1644"/>
      <c r="C60" s="1643"/>
      <c r="D60" s="1644"/>
      <c r="E60" s="1667"/>
      <c r="F60" s="1667"/>
      <c r="G60" s="1667"/>
      <c r="H60" s="764" t="s">
        <v>4913</v>
      </c>
      <c r="I60" s="765" t="s">
        <v>4914</v>
      </c>
      <c r="J60" s="765">
        <v>2015</v>
      </c>
      <c r="K60" s="1667"/>
    </row>
    <row r="61" spans="1:11" ht="41.4">
      <c r="A61" s="1668"/>
      <c r="B61" s="1644"/>
      <c r="C61" s="1643"/>
      <c r="D61" s="1644"/>
      <c r="E61" s="1667"/>
      <c r="F61" s="1667"/>
      <c r="G61" s="1667"/>
      <c r="H61" s="764" t="s">
        <v>4915</v>
      </c>
      <c r="I61" s="765">
        <v>609471</v>
      </c>
      <c r="J61" s="765">
        <v>2015</v>
      </c>
      <c r="K61" s="1667"/>
    </row>
    <row r="62" spans="1:11" ht="41.4">
      <c r="A62" s="1668"/>
      <c r="B62" s="1644"/>
      <c r="C62" s="1643"/>
      <c r="D62" s="1644"/>
      <c r="E62" s="1667"/>
      <c r="F62" s="1667"/>
      <c r="G62" s="1667"/>
      <c r="H62" s="764" t="s">
        <v>4916</v>
      </c>
      <c r="I62" s="765">
        <v>609472</v>
      </c>
      <c r="J62" s="765">
        <v>2015</v>
      </c>
      <c r="K62" s="1667"/>
    </row>
    <row r="63" spans="1:11" ht="41.4">
      <c r="A63" s="1668"/>
      <c r="B63" s="1644"/>
      <c r="C63" s="1643"/>
      <c r="D63" s="1644"/>
      <c r="E63" s="1667"/>
      <c r="F63" s="1667"/>
      <c r="G63" s="1667"/>
      <c r="H63" s="764" t="s">
        <v>4917</v>
      </c>
      <c r="I63" s="765">
        <v>609476</v>
      </c>
      <c r="J63" s="765">
        <v>2015</v>
      </c>
      <c r="K63" s="1667"/>
    </row>
    <row r="64" spans="1:11" ht="55.2">
      <c r="A64" s="1668"/>
      <c r="B64" s="1644"/>
      <c r="C64" s="1643"/>
      <c r="D64" s="1644"/>
      <c r="E64" s="1667"/>
      <c r="F64" s="1667"/>
      <c r="G64" s="1667"/>
      <c r="H64" s="764" t="s">
        <v>4918</v>
      </c>
      <c r="I64" s="765">
        <v>609477</v>
      </c>
      <c r="J64" s="765">
        <v>2015</v>
      </c>
      <c r="K64" s="1667"/>
    </row>
    <row r="65" spans="1:11" ht="55.2">
      <c r="A65" s="1668"/>
      <c r="B65" s="1644"/>
      <c r="C65" s="1643"/>
      <c r="D65" s="1644"/>
      <c r="E65" s="1667"/>
      <c r="F65" s="1667"/>
      <c r="G65" s="1667"/>
      <c r="H65" s="764" t="s">
        <v>4919</v>
      </c>
      <c r="I65" s="765">
        <v>609478</v>
      </c>
      <c r="J65" s="765">
        <v>2015</v>
      </c>
      <c r="K65" s="1667"/>
    </row>
    <row r="66" spans="1:11" ht="27.6">
      <c r="A66" s="1668"/>
      <c r="B66" s="1644"/>
      <c r="C66" s="1643"/>
      <c r="D66" s="1644"/>
      <c r="E66" s="1667"/>
      <c r="F66" s="1667"/>
      <c r="G66" s="1667"/>
      <c r="H66" s="764" t="s">
        <v>4920</v>
      </c>
      <c r="I66" s="765">
        <v>609479</v>
      </c>
      <c r="J66" s="765">
        <v>2015</v>
      </c>
      <c r="K66" s="1667"/>
    </row>
    <row r="67" spans="1:11" ht="55.2">
      <c r="A67" s="1668"/>
      <c r="B67" s="1644"/>
      <c r="C67" s="1643"/>
      <c r="D67" s="1644"/>
      <c r="E67" s="1667"/>
      <c r="F67" s="1667"/>
      <c r="G67" s="1667"/>
      <c r="H67" s="764" t="s">
        <v>4921</v>
      </c>
      <c r="I67" s="765">
        <v>609480</v>
      </c>
      <c r="J67" s="765">
        <v>2015</v>
      </c>
      <c r="K67" s="1667"/>
    </row>
    <row r="68" spans="1:11" ht="55.2">
      <c r="A68" s="1668"/>
      <c r="B68" s="1644"/>
      <c r="C68" s="1643"/>
      <c r="D68" s="1644"/>
      <c r="E68" s="1667"/>
      <c r="F68" s="1667"/>
      <c r="G68" s="1667"/>
      <c r="H68" s="764" t="s">
        <v>4922</v>
      </c>
      <c r="I68" s="765">
        <v>609482</v>
      </c>
      <c r="J68" s="765">
        <v>2015</v>
      </c>
      <c r="K68" s="1667"/>
    </row>
    <row r="69" spans="1:11" ht="41.4">
      <c r="A69" s="1668"/>
      <c r="B69" s="1644"/>
      <c r="C69" s="1643"/>
      <c r="D69" s="1644"/>
      <c r="E69" s="1667"/>
      <c r="F69" s="1667"/>
      <c r="G69" s="1667"/>
      <c r="H69" s="764" t="s">
        <v>4923</v>
      </c>
      <c r="I69" s="765">
        <v>609458</v>
      </c>
      <c r="J69" s="765">
        <v>2015</v>
      </c>
      <c r="K69" s="1667"/>
    </row>
    <row r="70" spans="1:11" ht="41.4">
      <c r="A70" s="1668"/>
      <c r="B70" s="1644"/>
      <c r="C70" s="1643"/>
      <c r="D70" s="1644"/>
      <c r="E70" s="1667"/>
      <c r="F70" s="1667"/>
      <c r="G70" s="1667"/>
      <c r="H70" s="764" t="s">
        <v>4924</v>
      </c>
      <c r="I70" s="765">
        <v>609459</v>
      </c>
      <c r="J70" s="765">
        <v>2015</v>
      </c>
      <c r="K70" s="1667"/>
    </row>
    <row r="71" spans="1:11" ht="69">
      <c r="A71" s="1668"/>
      <c r="B71" s="1644"/>
      <c r="C71" s="1643"/>
      <c r="D71" s="1644"/>
      <c r="E71" s="1667"/>
      <c r="F71" s="1667"/>
      <c r="G71" s="1667"/>
      <c r="H71" s="764" t="s">
        <v>4925</v>
      </c>
      <c r="I71" s="765">
        <v>609460</v>
      </c>
      <c r="J71" s="765">
        <v>2015</v>
      </c>
      <c r="K71" s="1667"/>
    </row>
    <row r="72" spans="1:11" ht="82.8">
      <c r="A72" s="1668"/>
      <c r="B72" s="1644"/>
      <c r="C72" s="1643"/>
      <c r="D72" s="1644"/>
      <c r="E72" s="1667"/>
      <c r="F72" s="1667"/>
      <c r="G72" s="1667"/>
      <c r="H72" s="764" t="s">
        <v>4926</v>
      </c>
      <c r="I72" s="765">
        <v>609461</v>
      </c>
      <c r="J72" s="765">
        <v>2015</v>
      </c>
      <c r="K72" s="1667"/>
    </row>
    <row r="73" spans="1:11" ht="41.4">
      <c r="A73" s="1668"/>
      <c r="B73" s="1644"/>
      <c r="C73" s="1643"/>
      <c r="D73" s="1644"/>
      <c r="E73" s="1667"/>
      <c r="F73" s="1667"/>
      <c r="G73" s="1667"/>
      <c r="H73" s="764" t="s">
        <v>4927</v>
      </c>
      <c r="I73" s="765">
        <v>609462</v>
      </c>
      <c r="J73" s="765">
        <v>2015</v>
      </c>
      <c r="K73" s="1667"/>
    </row>
    <row r="74" spans="1:11" ht="69">
      <c r="A74" s="1668"/>
      <c r="B74" s="1644"/>
      <c r="C74" s="1643"/>
      <c r="D74" s="1644"/>
      <c r="E74" s="1667"/>
      <c r="F74" s="1667"/>
      <c r="G74" s="1667"/>
      <c r="H74" s="764" t="s">
        <v>4928</v>
      </c>
      <c r="I74" s="765">
        <v>609463</v>
      </c>
      <c r="J74" s="765">
        <v>2015</v>
      </c>
      <c r="K74" s="1667"/>
    </row>
    <row r="75" spans="1:11" ht="55.2">
      <c r="A75" s="1668"/>
      <c r="B75" s="1644"/>
      <c r="C75" s="1643"/>
      <c r="D75" s="1644"/>
      <c r="E75" s="1667"/>
      <c r="F75" s="1667"/>
      <c r="G75" s="1667"/>
      <c r="H75" s="764" t="s">
        <v>4929</v>
      </c>
      <c r="I75" s="765">
        <v>609230</v>
      </c>
      <c r="J75" s="765">
        <v>2015</v>
      </c>
      <c r="K75" s="1667"/>
    </row>
    <row r="76" spans="1:11" ht="55.2">
      <c r="A76" s="1668"/>
      <c r="B76" s="1644"/>
      <c r="C76" s="1643"/>
      <c r="D76" s="1644"/>
      <c r="E76" s="1667"/>
      <c r="F76" s="1667"/>
      <c r="G76" s="1667"/>
      <c r="H76" s="764" t="s">
        <v>4929</v>
      </c>
      <c r="I76" s="765">
        <v>609231</v>
      </c>
      <c r="J76" s="765">
        <v>2015</v>
      </c>
      <c r="K76" s="1667"/>
    </row>
    <row r="77" spans="1:11" ht="55.2">
      <c r="A77" s="1668"/>
      <c r="B77" s="1644"/>
      <c r="C77" s="1643"/>
      <c r="D77" s="1644"/>
      <c r="E77" s="1667"/>
      <c r="F77" s="1667"/>
      <c r="G77" s="1667"/>
      <c r="H77" s="764" t="s">
        <v>4930</v>
      </c>
      <c r="I77" s="765">
        <v>609906</v>
      </c>
      <c r="J77" s="765">
        <v>2016</v>
      </c>
      <c r="K77" s="1667"/>
    </row>
    <row r="78" spans="1:11" ht="69">
      <c r="A78" s="1668"/>
      <c r="B78" s="1644"/>
      <c r="C78" s="1643"/>
      <c r="D78" s="1644"/>
      <c r="E78" s="1667"/>
      <c r="F78" s="1667"/>
      <c r="G78" s="1667"/>
      <c r="H78" s="764" t="s">
        <v>4931</v>
      </c>
      <c r="I78" s="765">
        <v>609907</v>
      </c>
      <c r="J78" s="765">
        <v>2016</v>
      </c>
      <c r="K78" s="1667"/>
    </row>
    <row r="79" spans="1:11" ht="41.4">
      <c r="A79" s="1668"/>
      <c r="B79" s="1644"/>
      <c r="C79" s="1643"/>
      <c r="D79" s="1644"/>
      <c r="E79" s="1667"/>
      <c r="F79" s="1667"/>
      <c r="G79" s="1667"/>
      <c r="H79" s="764" t="s">
        <v>4932</v>
      </c>
      <c r="I79" s="765">
        <v>609898</v>
      </c>
      <c r="J79" s="765">
        <v>2016</v>
      </c>
      <c r="K79" s="1667"/>
    </row>
    <row r="80" spans="1:11" ht="55.2">
      <c r="A80" s="1668"/>
      <c r="B80" s="1644"/>
      <c r="C80" s="1643"/>
      <c r="D80" s="1644"/>
      <c r="E80" s="1667"/>
      <c r="F80" s="1667"/>
      <c r="G80" s="1667"/>
      <c r="H80" s="764" t="s">
        <v>4933</v>
      </c>
      <c r="I80" s="765">
        <v>609896</v>
      </c>
      <c r="J80" s="765">
        <v>2016</v>
      </c>
      <c r="K80" s="1667"/>
    </row>
    <row r="81" spans="1:11" ht="69">
      <c r="A81" s="1668"/>
      <c r="B81" s="1644"/>
      <c r="C81" s="1643"/>
      <c r="D81" s="1644"/>
      <c r="E81" s="1667"/>
      <c r="F81" s="1667"/>
      <c r="G81" s="1667"/>
      <c r="H81" s="764" t="s">
        <v>4934</v>
      </c>
      <c r="I81" s="765">
        <v>609897</v>
      </c>
      <c r="J81" s="765">
        <v>2016</v>
      </c>
      <c r="K81" s="1667"/>
    </row>
    <row r="82" spans="1:11" ht="82.8">
      <c r="A82" s="1668"/>
      <c r="B82" s="1644"/>
      <c r="C82" s="1643"/>
      <c r="D82" s="1644"/>
      <c r="E82" s="1667"/>
      <c r="F82" s="1667"/>
      <c r="G82" s="1667"/>
      <c r="H82" s="764" t="s">
        <v>4935</v>
      </c>
      <c r="I82" s="765">
        <v>609951</v>
      </c>
      <c r="J82" s="765">
        <v>2016</v>
      </c>
      <c r="K82" s="1667"/>
    </row>
    <row r="83" spans="1:11" ht="27.6">
      <c r="A83" s="1668"/>
      <c r="B83" s="1644"/>
      <c r="C83" s="1643"/>
      <c r="D83" s="1644"/>
      <c r="E83" s="1667"/>
      <c r="F83" s="1667"/>
      <c r="G83" s="1667"/>
      <c r="H83" s="764" t="s">
        <v>4936</v>
      </c>
      <c r="I83" s="765">
        <v>609804</v>
      </c>
      <c r="J83" s="765">
        <v>2016</v>
      </c>
      <c r="K83" s="1667"/>
    </row>
    <row r="84" spans="1:11" ht="55.2">
      <c r="A84" s="1668"/>
      <c r="B84" s="1644"/>
      <c r="C84" s="1643"/>
      <c r="D84" s="1644"/>
      <c r="E84" s="1667"/>
      <c r="F84" s="1667"/>
      <c r="G84" s="1667"/>
      <c r="H84" s="764" t="s">
        <v>4937</v>
      </c>
      <c r="I84" s="765">
        <v>609229</v>
      </c>
      <c r="J84" s="765">
        <v>2015</v>
      </c>
      <c r="K84" s="1667"/>
    </row>
    <row r="85" spans="1:11" ht="69">
      <c r="A85" s="1668"/>
      <c r="B85" s="1644"/>
      <c r="C85" s="1643"/>
      <c r="D85" s="1644"/>
      <c r="E85" s="1667"/>
      <c r="F85" s="1667"/>
      <c r="G85" s="1667"/>
      <c r="H85" s="764" t="s">
        <v>4938</v>
      </c>
      <c r="I85" s="765">
        <v>609651</v>
      </c>
      <c r="J85" s="765">
        <v>2016</v>
      </c>
      <c r="K85" s="1667"/>
    </row>
    <row r="86" spans="1:11" ht="82.8">
      <c r="A86" s="1668"/>
      <c r="B86" s="1644"/>
      <c r="C86" s="1643"/>
      <c r="D86" s="1644"/>
      <c r="E86" s="1667"/>
      <c r="F86" s="1667"/>
      <c r="G86" s="1667"/>
      <c r="H86" s="766" t="s">
        <v>1675</v>
      </c>
      <c r="I86" s="765">
        <v>500573</v>
      </c>
      <c r="J86" s="765">
        <v>2015</v>
      </c>
      <c r="K86" s="1667"/>
    </row>
  </sheetData>
  <mergeCells count="15">
    <mergeCell ref="A41:A86"/>
    <mergeCell ref="B41:B86"/>
    <mergeCell ref="J8:J40"/>
    <mergeCell ref="A8:A40"/>
    <mergeCell ref="B8:B40"/>
    <mergeCell ref="C8:C40"/>
    <mergeCell ref="D8:D40"/>
    <mergeCell ref="E8:E40"/>
    <mergeCell ref="F8:F40"/>
    <mergeCell ref="K41:K86"/>
    <mergeCell ref="C41:C86"/>
    <mergeCell ref="D41:D86"/>
    <mergeCell ref="E41:E86"/>
    <mergeCell ref="F41:F86"/>
    <mergeCell ref="G41:G86"/>
  </mergeCells>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J40"/>
  <sheetViews>
    <sheetView workbookViewId="0">
      <selection activeCell="B3" sqref="B3"/>
    </sheetView>
  </sheetViews>
  <sheetFormatPr defaultColWidth="9.109375" defaultRowHeight="13.8"/>
  <cols>
    <col min="1" max="2" width="9.109375" style="1"/>
    <col min="3" max="3" width="27.33203125" style="1" customWidth="1"/>
    <col min="4" max="4" width="20" style="1" customWidth="1"/>
    <col min="5" max="5" width="10" style="1" customWidth="1"/>
    <col min="6" max="6" width="9.6640625" style="1" customWidth="1"/>
    <col min="7" max="7" width="35" style="1" customWidth="1"/>
    <col min="8" max="8" width="9.6640625" style="1" customWidth="1"/>
    <col min="9" max="9" width="11.6640625" style="1" customWidth="1"/>
    <col min="10" max="10" width="36.5546875" style="1" customWidth="1"/>
    <col min="11" max="16384" width="9.109375" style="1"/>
  </cols>
  <sheetData>
    <row r="2" spans="1:10">
      <c r="B2" s="331" t="s">
        <v>5114</v>
      </c>
      <c r="C2" s="6"/>
      <c r="D2" s="6" t="s">
        <v>5112</v>
      </c>
      <c r="E2" s="6"/>
      <c r="F2" s="6"/>
      <c r="G2" s="6"/>
      <c r="H2" s="6"/>
      <c r="I2" s="6"/>
      <c r="J2" s="6"/>
    </row>
    <row r="3" spans="1:10" ht="117" customHeight="1">
      <c r="A3" s="181" t="s">
        <v>247</v>
      </c>
      <c r="B3" s="332" t="s">
        <v>200</v>
      </c>
      <c r="C3" s="332" t="s">
        <v>210</v>
      </c>
      <c r="D3" s="332" t="s">
        <v>328</v>
      </c>
      <c r="E3" s="332" t="s">
        <v>212</v>
      </c>
      <c r="F3" s="332" t="s">
        <v>195</v>
      </c>
      <c r="G3" s="332" t="s">
        <v>207</v>
      </c>
      <c r="H3" s="332" t="s">
        <v>197</v>
      </c>
      <c r="I3" s="332" t="s">
        <v>198</v>
      </c>
      <c r="J3" s="332" t="s">
        <v>211</v>
      </c>
    </row>
    <row r="4" spans="1:10" ht="15" customHeight="1">
      <c r="A4" s="1676" t="s">
        <v>1542</v>
      </c>
      <c r="B4" s="1676">
        <v>1</v>
      </c>
      <c r="C4" s="1674" t="s">
        <v>1676</v>
      </c>
      <c r="D4" s="1674" t="s">
        <v>1677</v>
      </c>
      <c r="E4" s="1674"/>
      <c r="F4" s="1674"/>
      <c r="G4" s="239" t="s">
        <v>1617</v>
      </c>
      <c r="H4" s="239">
        <v>602738</v>
      </c>
      <c r="I4" s="239">
        <v>2010</v>
      </c>
      <c r="J4" s="1644" t="s">
        <v>4182</v>
      </c>
    </row>
    <row r="5" spans="1:10" ht="15" customHeight="1">
      <c r="A5" s="1676"/>
      <c r="B5" s="1676"/>
      <c r="C5" s="1674"/>
      <c r="D5" s="1674"/>
      <c r="E5" s="1674"/>
      <c r="F5" s="1674"/>
      <c r="G5" s="239" t="s">
        <v>1618</v>
      </c>
      <c r="H5" s="239">
        <v>601677</v>
      </c>
      <c r="I5" s="239">
        <v>2008</v>
      </c>
      <c r="J5" s="1644"/>
    </row>
    <row r="6" spans="1:10" ht="15" customHeight="1">
      <c r="A6" s="1676"/>
      <c r="B6" s="1676"/>
      <c r="C6" s="1674"/>
      <c r="D6" s="1674"/>
      <c r="E6" s="1674"/>
      <c r="F6" s="1674"/>
      <c r="G6" s="239" t="s">
        <v>1619</v>
      </c>
      <c r="H6" s="239">
        <v>500363</v>
      </c>
      <c r="I6" s="239">
        <v>2011</v>
      </c>
      <c r="J6" s="1644"/>
    </row>
    <row r="7" spans="1:10" ht="14.25" customHeight="1">
      <c r="A7" s="1676"/>
      <c r="B7" s="1676"/>
      <c r="C7" s="1674"/>
      <c r="D7" s="1674"/>
      <c r="E7" s="1674"/>
      <c r="F7" s="1674"/>
      <c r="G7" s="239" t="s">
        <v>1620</v>
      </c>
      <c r="H7" s="239">
        <v>500418</v>
      </c>
      <c r="I7" s="239" t="s">
        <v>1621</v>
      </c>
      <c r="J7" s="1644"/>
    </row>
    <row r="8" spans="1:10" ht="15" customHeight="1">
      <c r="A8" s="1676"/>
      <c r="B8" s="1676"/>
      <c r="C8" s="1674"/>
      <c r="D8" s="1674"/>
      <c r="E8" s="1674"/>
      <c r="F8" s="1674"/>
      <c r="G8" s="239" t="s">
        <v>1622</v>
      </c>
      <c r="H8" s="239">
        <v>500354</v>
      </c>
      <c r="I8" s="239" t="s">
        <v>1623</v>
      </c>
      <c r="J8" s="1644"/>
    </row>
    <row r="9" spans="1:10" ht="14.25" customHeight="1">
      <c r="A9" s="1676"/>
      <c r="B9" s="1676"/>
      <c r="C9" s="1674"/>
      <c r="D9" s="1674"/>
      <c r="E9" s="1674"/>
      <c r="F9" s="1674"/>
      <c r="G9" s="239" t="s">
        <v>1624</v>
      </c>
      <c r="H9" s="239">
        <v>603164</v>
      </c>
      <c r="I9" s="239" t="s">
        <v>1625</v>
      </c>
      <c r="J9" s="1644"/>
    </row>
    <row r="10" spans="1:10" ht="14.25" customHeight="1">
      <c r="A10" s="1676"/>
      <c r="B10" s="1676"/>
      <c r="C10" s="1674"/>
      <c r="D10" s="1674"/>
      <c r="E10" s="1674"/>
      <c r="F10" s="1674"/>
      <c r="G10" s="239" t="s">
        <v>1626</v>
      </c>
      <c r="H10" s="239">
        <v>602741</v>
      </c>
      <c r="I10" s="239" t="s">
        <v>1627</v>
      </c>
      <c r="J10" s="1644"/>
    </row>
    <row r="11" spans="1:10" ht="29.25" customHeight="1">
      <c r="A11" s="1676"/>
      <c r="B11" s="1676"/>
      <c r="C11" s="1674"/>
      <c r="D11" s="1674"/>
      <c r="E11" s="1674"/>
      <c r="F11" s="1674"/>
      <c r="G11" s="239" t="s">
        <v>1628</v>
      </c>
      <c r="H11" s="239">
        <v>602339</v>
      </c>
      <c r="I11" s="239" t="s">
        <v>1629</v>
      </c>
      <c r="J11" s="1644"/>
    </row>
    <row r="12" spans="1:10" ht="14.25" customHeight="1">
      <c r="A12" s="1676"/>
      <c r="B12" s="1676"/>
      <c r="C12" s="1674"/>
      <c r="D12" s="1674"/>
      <c r="E12" s="1674"/>
      <c r="F12" s="1674"/>
      <c r="G12" s="239" t="s">
        <v>1630</v>
      </c>
      <c r="H12" s="239">
        <v>603337</v>
      </c>
      <c r="I12" s="239" t="s">
        <v>1631</v>
      </c>
      <c r="J12" s="1644"/>
    </row>
    <row r="13" spans="1:10" ht="15" customHeight="1">
      <c r="A13" s="1676"/>
      <c r="B13" s="1676"/>
      <c r="C13" s="1674"/>
      <c r="D13" s="1674"/>
      <c r="E13" s="1674"/>
      <c r="F13" s="1674"/>
      <c r="G13" s="239" t="s">
        <v>1632</v>
      </c>
      <c r="H13" s="239">
        <v>603160</v>
      </c>
      <c r="I13" s="239" t="s">
        <v>1633</v>
      </c>
      <c r="J13" s="1644"/>
    </row>
    <row r="14" spans="1:10" ht="14.25" customHeight="1">
      <c r="A14" s="1676"/>
      <c r="B14" s="1676"/>
      <c r="C14" s="1674"/>
      <c r="D14" s="1674"/>
      <c r="E14" s="1674"/>
      <c r="F14" s="1674"/>
      <c r="G14" s="239" t="s">
        <v>1634</v>
      </c>
      <c r="H14" s="239">
        <v>602894</v>
      </c>
      <c r="I14" s="239" t="s">
        <v>1635</v>
      </c>
      <c r="J14" s="1644"/>
    </row>
    <row r="15" spans="1:10" ht="15" customHeight="1">
      <c r="A15" s="1676"/>
      <c r="B15" s="1676"/>
      <c r="C15" s="1674"/>
      <c r="D15" s="1674"/>
      <c r="E15" s="1674"/>
      <c r="F15" s="1674"/>
      <c r="G15" s="239" t="s">
        <v>1636</v>
      </c>
      <c r="H15" s="239">
        <v>601790</v>
      </c>
      <c r="I15" s="239" t="s">
        <v>1637</v>
      </c>
      <c r="J15" s="1644"/>
    </row>
    <row r="16" spans="1:10" ht="14.25" customHeight="1">
      <c r="A16" s="1676"/>
      <c r="B16" s="1676"/>
      <c r="C16" s="1674"/>
      <c r="D16" s="1674"/>
      <c r="E16" s="1674"/>
      <c r="F16" s="1674"/>
      <c r="G16" s="239" t="s">
        <v>1638</v>
      </c>
      <c r="H16" s="239">
        <v>601473</v>
      </c>
      <c r="I16" s="239" t="s">
        <v>1639</v>
      </c>
      <c r="J16" s="1644"/>
    </row>
    <row r="17" spans="1:10" ht="15" customHeight="1">
      <c r="A17" s="1676"/>
      <c r="B17" s="1676"/>
      <c r="C17" s="1674"/>
      <c r="D17" s="1674"/>
      <c r="E17" s="1674"/>
      <c r="F17" s="1674"/>
      <c r="G17" s="239" t="s">
        <v>1640</v>
      </c>
      <c r="H17" s="239">
        <v>603065</v>
      </c>
      <c r="I17" s="239" t="s">
        <v>1633</v>
      </c>
      <c r="J17" s="1644"/>
    </row>
    <row r="18" spans="1:10" ht="14.25" customHeight="1">
      <c r="A18" s="1676"/>
      <c r="B18" s="1676"/>
      <c r="C18" s="1674"/>
      <c r="D18" s="1674"/>
      <c r="E18" s="1674"/>
      <c r="F18" s="1674"/>
      <c r="G18" s="239" t="s">
        <v>1641</v>
      </c>
      <c r="H18" s="239">
        <v>603301</v>
      </c>
      <c r="I18" s="239" t="s">
        <v>1642</v>
      </c>
      <c r="J18" s="1644"/>
    </row>
    <row r="19" spans="1:10" ht="14.25" customHeight="1">
      <c r="A19" s="1676"/>
      <c r="B19" s="1676"/>
      <c r="C19" s="1674"/>
      <c r="D19" s="1674"/>
      <c r="E19" s="1674"/>
      <c r="F19" s="1674"/>
      <c r="G19" s="239" t="s">
        <v>1643</v>
      </c>
      <c r="H19" s="239">
        <v>601756</v>
      </c>
      <c r="I19" s="239" t="s">
        <v>1644</v>
      </c>
      <c r="J19" s="1644"/>
    </row>
    <row r="20" spans="1:10" ht="29.25" customHeight="1">
      <c r="A20" s="1676"/>
      <c r="B20" s="1676"/>
      <c r="C20" s="1674"/>
      <c r="D20" s="1674"/>
      <c r="E20" s="1674"/>
      <c r="F20" s="1674"/>
      <c r="G20" s="239" t="s">
        <v>1645</v>
      </c>
      <c r="H20" s="239">
        <v>602319</v>
      </c>
      <c r="I20" s="239" t="s">
        <v>1646</v>
      </c>
      <c r="J20" s="1644"/>
    </row>
    <row r="21" spans="1:10" ht="15" customHeight="1">
      <c r="A21" s="1676"/>
      <c r="B21" s="1676"/>
      <c r="C21" s="1674"/>
      <c r="D21" s="1674"/>
      <c r="E21" s="1674"/>
      <c r="F21" s="1674"/>
      <c r="G21" s="239" t="s">
        <v>1647</v>
      </c>
      <c r="H21" s="239">
        <v>602320</v>
      </c>
      <c r="I21" s="239" t="s">
        <v>1644</v>
      </c>
      <c r="J21" s="1644"/>
    </row>
    <row r="22" spans="1:10" ht="15" customHeight="1">
      <c r="A22" s="1676"/>
      <c r="B22" s="1676"/>
      <c r="C22" s="1674"/>
      <c r="D22" s="1674"/>
      <c r="E22" s="1674"/>
      <c r="F22" s="1674"/>
      <c r="G22" s="239" t="s">
        <v>1647</v>
      </c>
      <c r="H22" s="239">
        <v>602321</v>
      </c>
      <c r="I22" s="239" t="s">
        <v>1648</v>
      </c>
      <c r="J22" s="1644"/>
    </row>
    <row r="23" spans="1:10" ht="14.25" customHeight="1">
      <c r="A23" s="1676"/>
      <c r="B23" s="1676"/>
      <c r="C23" s="1674"/>
      <c r="D23" s="1674"/>
      <c r="E23" s="1674"/>
      <c r="F23" s="1674"/>
      <c r="G23" s="239" t="s">
        <v>1649</v>
      </c>
      <c r="H23" s="239">
        <v>2300170</v>
      </c>
      <c r="I23" s="239"/>
      <c r="J23" s="1644"/>
    </row>
    <row r="24" spans="1:10" ht="15" customHeight="1">
      <c r="A24" s="1676"/>
      <c r="B24" s="1676"/>
      <c r="C24" s="1674"/>
      <c r="D24" s="1674"/>
      <c r="E24" s="1674"/>
      <c r="F24" s="1674"/>
      <c r="G24" s="239" t="s">
        <v>1650</v>
      </c>
      <c r="H24" s="239">
        <v>2300171</v>
      </c>
      <c r="I24" s="239" t="s">
        <v>1651</v>
      </c>
      <c r="J24" s="1644"/>
    </row>
    <row r="25" spans="1:10" ht="15" customHeight="1">
      <c r="A25" s="1676"/>
      <c r="B25" s="1676"/>
      <c r="C25" s="1674"/>
      <c r="D25" s="1674"/>
      <c r="E25" s="1674"/>
      <c r="F25" s="1674"/>
      <c r="G25" s="239" t="s">
        <v>1652</v>
      </c>
      <c r="H25" s="239">
        <v>500364</v>
      </c>
      <c r="I25" s="239" t="s">
        <v>1623</v>
      </c>
      <c r="J25" s="1644"/>
    </row>
    <row r="26" spans="1:10" ht="15" customHeight="1">
      <c r="A26" s="1676"/>
      <c r="B26" s="1676"/>
      <c r="C26" s="1674"/>
      <c r="D26" s="1674"/>
      <c r="E26" s="1674"/>
      <c r="F26" s="1674"/>
      <c r="G26" s="239" t="s">
        <v>1653</v>
      </c>
      <c r="H26" s="239">
        <v>500365</v>
      </c>
      <c r="I26" s="239" t="s">
        <v>1623</v>
      </c>
      <c r="J26" s="1644"/>
    </row>
    <row r="27" spans="1:10" ht="29.25" customHeight="1">
      <c r="A27" s="1675"/>
      <c r="B27" s="1675"/>
      <c r="C27" s="1674"/>
      <c r="D27" s="1674"/>
      <c r="E27" s="1674"/>
      <c r="F27" s="1674"/>
      <c r="G27" s="239" t="s">
        <v>1654</v>
      </c>
      <c r="H27" s="239">
        <v>500366</v>
      </c>
      <c r="I27" s="239" t="s">
        <v>1623</v>
      </c>
      <c r="J27" s="1644"/>
    </row>
    <row r="28" spans="1:10" ht="29.25" customHeight="1">
      <c r="A28" s="1675"/>
      <c r="B28" s="1675"/>
      <c r="C28" s="1674"/>
      <c r="D28" s="1674"/>
      <c r="E28" s="1674"/>
      <c r="F28" s="1674"/>
      <c r="G28" s="239" t="s">
        <v>1655</v>
      </c>
      <c r="H28" s="239">
        <v>500367</v>
      </c>
      <c r="I28" s="239" t="s">
        <v>1656</v>
      </c>
      <c r="J28" s="1644"/>
    </row>
    <row r="29" spans="1:10" ht="43.5" customHeight="1">
      <c r="A29" s="1675"/>
      <c r="B29" s="1675"/>
      <c r="C29" s="1674"/>
      <c r="D29" s="1674"/>
      <c r="E29" s="1674"/>
      <c r="F29" s="1674"/>
      <c r="G29" s="239" t="s">
        <v>1657</v>
      </c>
      <c r="H29" s="239">
        <v>500411</v>
      </c>
      <c r="I29" s="239" t="s">
        <v>1658</v>
      </c>
      <c r="J29" s="1644"/>
    </row>
    <row r="30" spans="1:10" ht="15" customHeight="1">
      <c r="A30" s="1675"/>
      <c r="B30" s="1675"/>
      <c r="C30" s="1674"/>
      <c r="D30" s="1674"/>
      <c r="E30" s="1674"/>
      <c r="F30" s="1674"/>
      <c r="G30" s="240" t="s">
        <v>4183</v>
      </c>
      <c r="H30" s="241" t="s">
        <v>4184</v>
      </c>
      <c r="I30" s="242">
        <v>42460</v>
      </c>
      <c r="J30" s="1644"/>
    </row>
    <row r="31" spans="1:10" ht="15" customHeight="1">
      <c r="A31" s="1675"/>
      <c r="B31" s="1675"/>
      <c r="C31" s="1674"/>
      <c r="D31" s="1674"/>
      <c r="E31" s="1674"/>
      <c r="F31" s="1674"/>
      <c r="G31" s="240" t="s">
        <v>4185</v>
      </c>
      <c r="H31" s="241" t="s">
        <v>4186</v>
      </c>
      <c r="I31" s="242">
        <v>42460</v>
      </c>
      <c r="J31" s="1644"/>
    </row>
    <row r="32" spans="1:10" ht="15" customHeight="1">
      <c r="A32" s="1675"/>
      <c r="B32" s="1675"/>
      <c r="C32" s="1674"/>
      <c r="D32" s="1674"/>
      <c r="E32" s="1674"/>
      <c r="F32" s="1674"/>
      <c r="G32" s="240" t="s">
        <v>4187</v>
      </c>
      <c r="H32" s="330">
        <v>500735</v>
      </c>
      <c r="I32" s="242">
        <v>42460</v>
      </c>
      <c r="J32" s="1644"/>
    </row>
    <row r="33" spans="1:10" ht="15" customHeight="1">
      <c r="A33" s="1675"/>
      <c r="B33" s="1675"/>
      <c r="C33" s="1674"/>
      <c r="D33" s="1674"/>
      <c r="E33" s="1674"/>
      <c r="F33" s="1674"/>
      <c r="G33" s="240" t="s">
        <v>4188</v>
      </c>
      <c r="H33" s="241" t="s">
        <v>4189</v>
      </c>
      <c r="I33" s="242">
        <v>42460</v>
      </c>
      <c r="J33" s="1644"/>
    </row>
    <row r="34" spans="1:10" ht="15" customHeight="1">
      <c r="A34" s="1675"/>
      <c r="B34" s="1675"/>
      <c r="C34" s="1674"/>
      <c r="D34" s="1674"/>
      <c r="E34" s="1674"/>
      <c r="F34" s="1674"/>
      <c r="G34" s="243" t="s">
        <v>4190</v>
      </c>
      <c r="H34" s="244" t="s">
        <v>4191</v>
      </c>
      <c r="I34" s="245">
        <v>2018</v>
      </c>
      <c r="J34" s="1644"/>
    </row>
    <row r="35" spans="1:10" ht="15" customHeight="1">
      <c r="A35" s="1675"/>
      <c r="B35" s="1675"/>
      <c r="C35" s="1674"/>
      <c r="D35" s="1674"/>
      <c r="E35" s="1674"/>
      <c r="F35" s="1674"/>
      <c r="G35" s="243" t="s">
        <v>4192</v>
      </c>
      <c r="H35" s="244" t="s">
        <v>4193</v>
      </c>
      <c r="I35" s="245">
        <v>2018</v>
      </c>
      <c r="J35" s="1644"/>
    </row>
    <row r="36" spans="1:10" ht="27.6">
      <c r="A36" s="1675"/>
      <c r="B36" s="1675"/>
      <c r="C36" s="1674"/>
      <c r="D36" s="1674"/>
      <c r="E36" s="1674"/>
      <c r="F36" s="1674"/>
      <c r="G36" s="237" t="s">
        <v>4194</v>
      </c>
      <c r="H36" s="238" t="s">
        <v>4195</v>
      </c>
      <c r="I36" s="304">
        <v>2021</v>
      </c>
      <c r="J36" s="1644"/>
    </row>
    <row r="37" spans="1:10" ht="14.4">
      <c r="A37" s="1675"/>
      <c r="B37" s="1675"/>
      <c r="C37" s="1674"/>
      <c r="D37" s="1674"/>
      <c r="E37" s="1674"/>
      <c r="F37" s="1674"/>
      <c r="G37" s="250" t="s">
        <v>4509</v>
      </c>
      <c r="H37" s="250" t="s">
        <v>4510</v>
      </c>
      <c r="I37" s="304">
        <v>2022</v>
      </c>
      <c r="J37" s="1644"/>
    </row>
    <row r="38" spans="1:10" ht="14.4">
      <c r="A38" s="1675"/>
      <c r="B38" s="1675"/>
      <c r="C38" s="1674"/>
      <c r="D38" s="1674"/>
      <c r="E38" s="1674"/>
      <c r="F38" s="1674"/>
      <c r="G38" s="250" t="s">
        <v>4511</v>
      </c>
      <c r="H38" s="250" t="s">
        <v>4512</v>
      </c>
      <c r="I38" s="304">
        <v>2022</v>
      </c>
      <c r="J38" s="1644"/>
    </row>
    <row r="39" spans="1:10" ht="14.4">
      <c r="A39" s="1675"/>
      <c r="B39" s="1675"/>
      <c r="C39" s="1675"/>
      <c r="D39" s="1675"/>
      <c r="E39" s="1675"/>
      <c r="F39" s="1675"/>
      <c r="G39" s="250" t="s">
        <v>4513</v>
      </c>
      <c r="H39" s="250" t="s">
        <v>4514</v>
      </c>
      <c r="I39" s="6">
        <v>2022</v>
      </c>
      <c r="J39" s="1675"/>
    </row>
    <row r="40" spans="1:10" ht="14.4">
      <c r="A40" s="1675"/>
      <c r="B40" s="1675"/>
      <c r="C40" s="1675"/>
      <c r="D40" s="1675"/>
      <c r="E40" s="1675"/>
      <c r="F40" s="1675"/>
      <c r="G40" s="250" t="s">
        <v>4513</v>
      </c>
      <c r="H40" s="250" t="s">
        <v>4515</v>
      </c>
      <c r="I40" s="6">
        <v>2022</v>
      </c>
      <c r="J40" s="1675"/>
    </row>
  </sheetData>
  <mergeCells count="7">
    <mergeCell ref="F4:F40"/>
    <mergeCell ref="J4:J40"/>
    <mergeCell ref="A4:A40"/>
    <mergeCell ref="B4:B40"/>
    <mergeCell ref="C4:C40"/>
    <mergeCell ref="D4:D40"/>
    <mergeCell ref="E4:E4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04"/>
  <sheetViews>
    <sheetView topLeftCell="A3" workbookViewId="0">
      <pane ySplit="1" topLeftCell="A4" activePane="bottomLeft" state="frozen"/>
      <selection activeCell="A3" sqref="A3"/>
      <selection pane="bottomLeft" activeCell="M6" sqref="M6"/>
    </sheetView>
  </sheetViews>
  <sheetFormatPr defaultColWidth="9.109375" defaultRowHeight="13.8"/>
  <cols>
    <col min="1" max="1" width="9.109375" style="187"/>
    <col min="2" max="2" width="18.33203125" style="187" customWidth="1"/>
    <col min="3" max="3" width="17.44140625" style="187" customWidth="1"/>
    <col min="4" max="4" width="15.44140625" style="187" customWidth="1"/>
    <col min="5" max="5" width="14.5546875" style="187" customWidth="1"/>
    <col min="6" max="6" width="16" style="187" customWidth="1"/>
    <col min="7" max="7" width="19.44140625" style="187" customWidth="1"/>
    <col min="8" max="8" width="11" style="187" customWidth="1"/>
    <col min="9" max="9" width="13.44140625" style="187" customWidth="1"/>
    <col min="10" max="10" width="23.88671875" style="187" customWidth="1"/>
    <col min="11" max="16384" width="9.109375" style="187"/>
  </cols>
  <sheetData>
    <row r="1" spans="1:10" hidden="1"/>
    <row r="2" spans="1:10" hidden="1">
      <c r="B2" s="188" t="s">
        <v>4119</v>
      </c>
    </row>
    <row r="3" spans="1:10" ht="93.75" customHeight="1">
      <c r="A3" s="189" t="s">
        <v>247</v>
      </c>
      <c r="B3" s="190" t="s">
        <v>193</v>
      </c>
      <c r="C3" s="190" t="s">
        <v>194</v>
      </c>
      <c r="D3" s="190" t="s">
        <v>329</v>
      </c>
      <c r="E3" s="190" t="s">
        <v>195</v>
      </c>
      <c r="F3" s="190" t="s">
        <v>196</v>
      </c>
      <c r="G3" s="190" t="s">
        <v>207</v>
      </c>
      <c r="H3" s="190" t="s">
        <v>197</v>
      </c>
      <c r="I3" s="190" t="s">
        <v>198</v>
      </c>
      <c r="J3" s="191" t="s">
        <v>199</v>
      </c>
    </row>
    <row r="4" spans="1:10" ht="55.2">
      <c r="A4" s="192" t="s">
        <v>348</v>
      </c>
      <c r="B4" s="193" t="s">
        <v>826</v>
      </c>
      <c r="C4" s="194" t="s">
        <v>1070</v>
      </c>
      <c r="D4" s="168" t="s">
        <v>827</v>
      </c>
      <c r="E4" s="166"/>
      <c r="F4" s="96" t="s">
        <v>828</v>
      </c>
      <c r="G4" s="195" t="s">
        <v>829</v>
      </c>
      <c r="H4" s="97" t="s">
        <v>1502</v>
      </c>
      <c r="I4" s="103">
        <v>2008</v>
      </c>
      <c r="J4" s="98"/>
    </row>
    <row r="5" spans="1:10" ht="55.2">
      <c r="A5" s="98"/>
      <c r="B5" s="193"/>
      <c r="C5" s="193"/>
      <c r="D5" s="193"/>
      <c r="E5" s="193"/>
      <c r="F5" s="98"/>
      <c r="G5" s="99" t="s">
        <v>830</v>
      </c>
      <c r="H5" s="97" t="s">
        <v>1503</v>
      </c>
      <c r="I5" s="103">
        <v>2009</v>
      </c>
      <c r="J5" s="98"/>
    </row>
    <row r="6" spans="1:10" ht="41.4">
      <c r="A6" s="98"/>
      <c r="B6" s="193"/>
      <c r="C6" s="193"/>
      <c r="D6" s="193"/>
      <c r="E6" s="193"/>
      <c r="F6" s="98"/>
      <c r="G6" s="99" t="s">
        <v>831</v>
      </c>
      <c r="H6" s="97"/>
      <c r="I6" s="103"/>
      <c r="J6" s="98"/>
    </row>
    <row r="7" spans="1:10" ht="27.6">
      <c r="A7" s="98"/>
      <c r="B7" s="193"/>
      <c r="C7" s="193"/>
      <c r="D7" s="193"/>
      <c r="E7" s="193"/>
      <c r="F7" s="98"/>
      <c r="G7" s="99" t="s">
        <v>832</v>
      </c>
      <c r="H7" s="97"/>
      <c r="I7" s="103"/>
      <c r="J7" s="98"/>
    </row>
    <row r="8" spans="1:10" ht="41.4">
      <c r="A8" s="98"/>
      <c r="B8" s="193"/>
      <c r="C8" s="193"/>
      <c r="D8" s="193"/>
      <c r="E8" s="193"/>
      <c r="F8" s="98"/>
      <c r="G8" s="166" t="s">
        <v>833</v>
      </c>
      <c r="H8" s="97"/>
      <c r="I8" s="103"/>
      <c r="J8" s="98"/>
    </row>
    <row r="9" spans="1:10" ht="27.6">
      <c r="A9" s="98"/>
      <c r="B9" s="193"/>
      <c r="C9" s="193"/>
      <c r="D9" s="193"/>
      <c r="E9" s="193"/>
      <c r="F9" s="98"/>
      <c r="G9" s="195" t="s">
        <v>834</v>
      </c>
      <c r="H9" s="100" t="s">
        <v>1504</v>
      </c>
      <c r="I9" s="96">
        <v>2012</v>
      </c>
      <c r="J9" s="98"/>
    </row>
    <row r="10" spans="1:10" ht="27.6">
      <c r="A10" s="1680" t="s">
        <v>4146</v>
      </c>
      <c r="B10" s="1682" t="s">
        <v>1681</v>
      </c>
      <c r="C10" s="1677" t="s">
        <v>1682</v>
      </c>
      <c r="D10" s="1682">
        <v>2</v>
      </c>
      <c r="E10" s="1682">
        <v>3.44</v>
      </c>
      <c r="F10" s="1682" t="s">
        <v>1683</v>
      </c>
      <c r="G10" s="304" t="s">
        <v>1684</v>
      </c>
      <c r="H10" s="304">
        <v>500123</v>
      </c>
      <c r="I10" s="304">
        <v>2004</v>
      </c>
      <c r="J10" s="6"/>
    </row>
    <row r="11" spans="1:10" ht="27.6">
      <c r="A11" s="1680"/>
      <c r="B11" s="1682"/>
      <c r="C11" s="1678"/>
      <c r="D11" s="1682"/>
      <c r="E11" s="1682"/>
      <c r="F11" s="1682"/>
      <c r="G11" s="304" t="s">
        <v>1685</v>
      </c>
      <c r="H11" s="304">
        <v>500124</v>
      </c>
      <c r="I11" s="304">
        <v>2004</v>
      </c>
      <c r="J11" s="6"/>
    </row>
    <row r="12" spans="1:10" ht="41.4">
      <c r="A12" s="1680"/>
      <c r="B12" s="1682"/>
      <c r="C12" s="1678"/>
      <c r="D12" s="1682"/>
      <c r="E12" s="1682"/>
      <c r="F12" s="1682"/>
      <c r="G12" s="304" t="s">
        <v>1686</v>
      </c>
      <c r="H12" s="304">
        <v>500126</v>
      </c>
      <c r="I12" s="304">
        <v>2004</v>
      </c>
      <c r="J12" s="6"/>
    </row>
    <row r="13" spans="1:10" ht="27.6">
      <c r="A13" s="1680"/>
      <c r="B13" s="1682"/>
      <c r="C13" s="1678"/>
      <c r="D13" s="1682"/>
      <c r="E13" s="1682"/>
      <c r="F13" s="1682"/>
      <c r="G13" s="304" t="s">
        <v>1687</v>
      </c>
      <c r="H13" s="304">
        <v>500127</v>
      </c>
      <c r="I13" s="304">
        <v>2004</v>
      </c>
      <c r="J13" s="6"/>
    </row>
    <row r="14" spans="1:10" ht="27.6">
      <c r="A14" s="1680"/>
      <c r="B14" s="1682"/>
      <c r="C14" s="1678"/>
      <c r="D14" s="1682"/>
      <c r="E14" s="1682"/>
      <c r="F14" s="1682"/>
      <c r="G14" s="304" t="s">
        <v>1688</v>
      </c>
      <c r="H14" s="304">
        <v>500128</v>
      </c>
      <c r="I14" s="304">
        <v>2004</v>
      </c>
      <c r="J14" s="6"/>
    </row>
    <row r="15" spans="1:10" ht="41.4">
      <c r="A15" s="1680"/>
      <c r="B15" s="1682"/>
      <c r="C15" s="1678"/>
      <c r="D15" s="1682"/>
      <c r="E15" s="1682"/>
      <c r="F15" s="1682"/>
      <c r="G15" s="304" t="s">
        <v>1689</v>
      </c>
      <c r="H15" s="304">
        <v>500129</v>
      </c>
      <c r="I15" s="304">
        <v>2004</v>
      </c>
      <c r="J15" s="6"/>
    </row>
    <row r="16" spans="1:10" ht="41.4">
      <c r="A16" s="1680"/>
      <c r="B16" s="1682"/>
      <c r="C16" s="1678"/>
      <c r="D16" s="1682"/>
      <c r="E16" s="1682"/>
      <c r="F16" s="1682"/>
      <c r="G16" s="304" t="s">
        <v>1690</v>
      </c>
      <c r="H16" s="304">
        <v>500130</v>
      </c>
      <c r="I16" s="304">
        <v>2004</v>
      </c>
      <c r="J16" s="6"/>
    </row>
    <row r="17" spans="1:10">
      <c r="A17" s="1680"/>
      <c r="B17" s="1682"/>
      <c r="C17" s="1678"/>
      <c r="D17" s="1682"/>
      <c r="E17" s="1682"/>
      <c r="F17" s="1682"/>
      <c r="G17" s="304" t="s">
        <v>1691</v>
      </c>
      <c r="H17" s="304">
        <v>500274</v>
      </c>
      <c r="I17" s="304">
        <v>2006</v>
      </c>
      <c r="J17" s="6"/>
    </row>
    <row r="18" spans="1:10" ht="27.6">
      <c r="A18" s="1680"/>
      <c r="B18" s="1682"/>
      <c r="C18" s="1678"/>
      <c r="D18" s="1682"/>
      <c r="E18" s="1682"/>
      <c r="F18" s="1682"/>
      <c r="G18" s="304" t="s">
        <v>1692</v>
      </c>
      <c r="H18" s="304">
        <v>602333</v>
      </c>
      <c r="I18" s="304">
        <v>2009</v>
      </c>
      <c r="J18" s="6"/>
    </row>
    <row r="19" spans="1:10" ht="27.6">
      <c r="A19" s="1680"/>
      <c r="B19" s="1682"/>
      <c r="C19" s="1678"/>
      <c r="D19" s="1682"/>
      <c r="E19" s="1682"/>
      <c r="F19" s="1682"/>
      <c r="G19" s="304" t="s">
        <v>1693</v>
      </c>
      <c r="H19" s="304">
        <v>602723</v>
      </c>
      <c r="I19" s="304">
        <v>2010</v>
      </c>
      <c r="J19" s="6"/>
    </row>
    <row r="20" spans="1:10" ht="27.6">
      <c r="A20" s="1680"/>
      <c r="B20" s="1682"/>
      <c r="C20" s="1678"/>
      <c r="D20" s="1682"/>
      <c r="E20" s="1682"/>
      <c r="F20" s="1682"/>
      <c r="G20" s="304" t="s">
        <v>1694</v>
      </c>
      <c r="H20" s="304">
        <v>601249</v>
      </c>
      <c r="I20" s="304">
        <v>2006</v>
      </c>
      <c r="J20" s="6"/>
    </row>
    <row r="21" spans="1:10" ht="27.6">
      <c r="A21" s="1680"/>
      <c r="B21" s="1682"/>
      <c r="C21" s="1678"/>
      <c r="D21" s="1682"/>
      <c r="E21" s="1682"/>
      <c r="F21" s="1682"/>
      <c r="G21" s="304" t="s">
        <v>1695</v>
      </c>
      <c r="H21" s="304">
        <v>2300081</v>
      </c>
      <c r="I21" s="304"/>
      <c r="J21" s="6"/>
    </row>
    <row r="22" spans="1:10" ht="27.6">
      <c r="A22" s="1680"/>
      <c r="B22" s="1682"/>
      <c r="C22" s="1678"/>
      <c r="D22" s="1682"/>
      <c r="E22" s="1682"/>
      <c r="F22" s="1682"/>
      <c r="G22" s="304" t="s">
        <v>1696</v>
      </c>
      <c r="H22" s="304">
        <v>2300120</v>
      </c>
      <c r="I22" s="304"/>
      <c r="J22" s="6"/>
    </row>
    <row r="23" spans="1:10" ht="27.6">
      <c r="A23" s="1680"/>
      <c r="B23" s="1682"/>
      <c r="C23" s="1678"/>
      <c r="D23" s="1682"/>
      <c r="E23" s="1682"/>
      <c r="F23" s="1682"/>
      <c r="G23" s="304" t="s">
        <v>1697</v>
      </c>
      <c r="H23" s="304">
        <v>2300121</v>
      </c>
      <c r="I23" s="304"/>
      <c r="J23" s="6"/>
    </row>
    <row r="24" spans="1:10" ht="27.6">
      <c r="A24" s="1680"/>
      <c r="B24" s="1682"/>
      <c r="C24" s="1678"/>
      <c r="D24" s="1682"/>
      <c r="E24" s="1682"/>
      <c r="F24" s="1682"/>
      <c r="G24" s="304" t="s">
        <v>1698</v>
      </c>
      <c r="H24" s="304">
        <v>604582</v>
      </c>
      <c r="I24" s="304">
        <v>2012</v>
      </c>
      <c r="J24" s="1"/>
    </row>
    <row r="25" spans="1:10" ht="15.6">
      <c r="A25" s="1681"/>
      <c r="B25" s="1677"/>
      <c r="C25" s="1678"/>
      <c r="D25" s="1677"/>
      <c r="E25" s="1677"/>
      <c r="F25" s="1677"/>
      <c r="G25" s="333"/>
      <c r="H25" s="333"/>
      <c r="I25" s="333"/>
      <c r="J25" s="1"/>
    </row>
    <row r="26" spans="1:10" ht="27.6">
      <c r="A26" s="1681" t="s">
        <v>4147</v>
      </c>
      <c r="B26" s="1677" t="s">
        <v>1700</v>
      </c>
      <c r="C26" s="1677" t="s">
        <v>1701</v>
      </c>
      <c r="D26" s="1677">
        <v>2</v>
      </c>
      <c r="E26" s="1677">
        <v>3.8</v>
      </c>
      <c r="F26" s="1677" t="s">
        <v>1702</v>
      </c>
      <c r="G26" s="237" t="s">
        <v>1703</v>
      </c>
      <c r="H26" s="304">
        <v>500055</v>
      </c>
      <c r="I26" s="304">
        <v>2003</v>
      </c>
      <c r="J26" s="1"/>
    </row>
    <row r="27" spans="1:10" ht="27.6">
      <c r="A27" s="1683"/>
      <c r="B27" s="1678"/>
      <c r="C27" s="1678"/>
      <c r="D27" s="1678"/>
      <c r="E27" s="1678"/>
      <c r="F27" s="1678"/>
      <c r="G27" s="237" t="s">
        <v>1704</v>
      </c>
      <c r="H27" s="304">
        <v>603632</v>
      </c>
      <c r="I27" s="304">
        <v>2011</v>
      </c>
      <c r="J27" s="1"/>
    </row>
    <row r="28" spans="1:10">
      <c r="A28" s="1683"/>
      <c r="B28" s="1678"/>
      <c r="C28" s="1678"/>
      <c r="D28" s="1678"/>
      <c r="E28" s="1678"/>
      <c r="F28" s="1678"/>
      <c r="G28" s="237" t="s">
        <v>1705</v>
      </c>
      <c r="H28" s="304">
        <v>602448</v>
      </c>
      <c r="I28" s="304">
        <v>2009</v>
      </c>
      <c r="J28" s="1"/>
    </row>
    <row r="29" spans="1:10" ht="27.6">
      <c r="A29" s="1683"/>
      <c r="B29" s="1678"/>
      <c r="C29" s="1678"/>
      <c r="D29" s="1678"/>
      <c r="E29" s="1678"/>
      <c r="F29" s="1678"/>
      <c r="G29" s="237" t="s">
        <v>1706</v>
      </c>
      <c r="H29" s="304">
        <v>603546</v>
      </c>
      <c r="I29" s="304">
        <v>2011</v>
      </c>
      <c r="J29" s="1"/>
    </row>
    <row r="30" spans="1:10" ht="27.6">
      <c r="A30" s="1683"/>
      <c r="B30" s="1678"/>
      <c r="C30" s="1678"/>
      <c r="D30" s="1678"/>
      <c r="E30" s="1678"/>
      <c r="F30" s="1678"/>
      <c r="G30" s="237" t="s">
        <v>1707</v>
      </c>
      <c r="H30" s="304">
        <v>603290</v>
      </c>
      <c r="I30" s="304">
        <v>2011</v>
      </c>
      <c r="J30" s="1"/>
    </row>
    <row r="31" spans="1:10" ht="27.6">
      <c r="A31" s="1683"/>
      <c r="B31" s="1678"/>
      <c r="C31" s="1678"/>
      <c r="D31" s="1678"/>
      <c r="E31" s="1678"/>
      <c r="F31" s="1678"/>
      <c r="G31" s="237" t="s">
        <v>1708</v>
      </c>
      <c r="H31" s="304">
        <v>601540</v>
      </c>
      <c r="I31" s="304">
        <v>2007</v>
      </c>
      <c r="J31" s="1"/>
    </row>
    <row r="32" spans="1:10" ht="27.6">
      <c r="A32" s="1683"/>
      <c r="B32" s="1678"/>
      <c r="C32" s="1678"/>
      <c r="D32" s="1678"/>
      <c r="E32" s="1678"/>
      <c r="F32" s="1678"/>
      <c r="G32" s="237" t="s">
        <v>1709</v>
      </c>
      <c r="H32" s="304">
        <v>603466</v>
      </c>
      <c r="I32" s="304">
        <v>2011</v>
      </c>
      <c r="J32" s="1"/>
    </row>
    <row r="33" spans="1:10" ht="27.6">
      <c r="A33" s="1683"/>
      <c r="B33" s="1678"/>
      <c r="C33" s="1678"/>
      <c r="D33" s="1678"/>
      <c r="E33" s="1678"/>
      <c r="F33" s="1678"/>
      <c r="G33" s="237" t="s">
        <v>1710</v>
      </c>
      <c r="H33" s="304">
        <v>601485</v>
      </c>
      <c r="I33" s="304">
        <v>2007</v>
      </c>
      <c r="J33" s="1"/>
    </row>
    <row r="34" spans="1:10" ht="27.6">
      <c r="A34" s="1683"/>
      <c r="B34" s="1678"/>
      <c r="C34" s="1678"/>
      <c r="D34" s="1678"/>
      <c r="E34" s="1678"/>
      <c r="F34" s="1678"/>
      <c r="G34" s="237" t="s">
        <v>1711</v>
      </c>
      <c r="H34" s="304">
        <v>2300115</v>
      </c>
      <c r="I34" s="304"/>
      <c r="J34" s="1"/>
    </row>
    <row r="35" spans="1:10" ht="41.4">
      <c r="A35" s="1683"/>
      <c r="B35" s="1678"/>
      <c r="C35" s="1678"/>
      <c r="D35" s="1678"/>
      <c r="E35" s="1678"/>
      <c r="F35" s="1678"/>
      <c r="G35" s="237" t="s">
        <v>1712</v>
      </c>
      <c r="H35" s="304">
        <v>500405</v>
      </c>
      <c r="I35" s="304">
        <v>2011</v>
      </c>
      <c r="J35" s="1"/>
    </row>
    <row r="36" spans="1:10" ht="27.6">
      <c r="A36" s="1683"/>
      <c r="B36" s="1678"/>
      <c r="C36" s="1678"/>
      <c r="D36" s="1678"/>
      <c r="E36" s="1678"/>
      <c r="F36" s="1678"/>
      <c r="G36" s="237" t="s">
        <v>1713</v>
      </c>
      <c r="H36" s="304">
        <v>603293</v>
      </c>
      <c r="I36" s="304">
        <v>2011</v>
      </c>
      <c r="J36" s="1"/>
    </row>
    <row r="37" spans="1:10" ht="41.4">
      <c r="A37" s="1683"/>
      <c r="B37" s="1678"/>
      <c r="C37" s="1678"/>
      <c r="D37" s="1678"/>
      <c r="E37" s="1678"/>
      <c r="F37" s="1678"/>
      <c r="G37" s="237" t="s">
        <v>1714</v>
      </c>
      <c r="H37" s="304">
        <v>603471</v>
      </c>
      <c r="I37" s="304">
        <v>2011</v>
      </c>
      <c r="J37" s="1"/>
    </row>
    <row r="38" spans="1:10" ht="41.4">
      <c r="A38" s="1683"/>
      <c r="B38" s="1678"/>
      <c r="C38" s="1678"/>
      <c r="D38" s="1678"/>
      <c r="E38" s="1678"/>
      <c r="F38" s="1678"/>
      <c r="G38" s="237" t="s">
        <v>1715</v>
      </c>
      <c r="H38" s="304">
        <v>603515</v>
      </c>
      <c r="I38" s="304">
        <v>2011</v>
      </c>
      <c r="J38" s="1"/>
    </row>
    <row r="39" spans="1:10" ht="55.2">
      <c r="A39" s="1683"/>
      <c r="B39" s="1678"/>
      <c r="C39" s="1678"/>
      <c r="D39" s="1678"/>
      <c r="E39" s="1678"/>
      <c r="F39" s="1678"/>
      <c r="G39" s="237" t="s">
        <v>1716</v>
      </c>
      <c r="H39" s="304">
        <v>603514</v>
      </c>
      <c r="I39" s="304">
        <v>2011</v>
      </c>
      <c r="J39" s="1"/>
    </row>
    <row r="40" spans="1:10" ht="41.4">
      <c r="A40" s="1683"/>
      <c r="B40" s="1678"/>
      <c r="C40" s="1678"/>
      <c r="D40" s="1678"/>
      <c r="E40" s="1678"/>
      <c r="F40" s="1678"/>
      <c r="G40" s="237" t="s">
        <v>1717</v>
      </c>
      <c r="H40" s="304">
        <v>603875</v>
      </c>
      <c r="I40" s="304">
        <v>2011</v>
      </c>
      <c r="J40" s="1"/>
    </row>
    <row r="41" spans="1:10">
      <c r="A41" s="1683"/>
      <c r="B41" s="1678"/>
      <c r="C41" s="1678"/>
      <c r="D41" s="1678"/>
      <c r="E41" s="1678"/>
      <c r="F41" s="1678"/>
      <c r="G41" s="237" t="s">
        <v>1718</v>
      </c>
      <c r="H41" s="304">
        <v>603845</v>
      </c>
      <c r="I41" s="304">
        <v>2011</v>
      </c>
      <c r="J41" s="1"/>
    </row>
    <row r="42" spans="1:10" ht="27.6">
      <c r="A42" s="1683"/>
      <c r="B42" s="1678"/>
      <c r="C42" s="1678"/>
      <c r="D42" s="1678"/>
      <c r="E42" s="1678"/>
      <c r="F42" s="1678"/>
      <c r="G42" s="237" t="s">
        <v>3666</v>
      </c>
      <c r="H42" s="304" t="s">
        <v>4148</v>
      </c>
      <c r="I42" s="304">
        <v>2017</v>
      </c>
      <c r="J42" s="1"/>
    </row>
    <row r="43" spans="1:10" ht="27.6">
      <c r="A43" s="1683"/>
      <c r="B43" s="1678"/>
      <c r="C43" s="1678"/>
      <c r="D43" s="1678"/>
      <c r="E43" s="1678"/>
      <c r="F43" s="1678"/>
      <c r="G43" s="237" t="s">
        <v>3668</v>
      </c>
      <c r="H43" s="304" t="s">
        <v>4149</v>
      </c>
      <c r="I43" s="304">
        <v>2018</v>
      </c>
      <c r="J43" s="1"/>
    </row>
    <row r="44" spans="1:10" ht="27.6">
      <c r="A44" s="1683"/>
      <c r="B44" s="1678"/>
      <c r="C44" s="1678"/>
      <c r="D44" s="1678"/>
      <c r="E44" s="1678"/>
      <c r="F44" s="1678"/>
      <c r="G44" s="237" t="s">
        <v>3670</v>
      </c>
      <c r="H44" s="304" t="s">
        <v>4150</v>
      </c>
      <c r="I44" s="304">
        <v>2018</v>
      </c>
      <c r="J44" s="1"/>
    </row>
    <row r="45" spans="1:10">
      <c r="A45" s="1683"/>
      <c r="B45" s="1678"/>
      <c r="C45" s="1678"/>
      <c r="D45" s="1678"/>
      <c r="E45" s="1678"/>
      <c r="F45" s="1678"/>
      <c r="G45" s="237" t="s">
        <v>3672</v>
      </c>
      <c r="H45" s="304" t="s">
        <v>4151</v>
      </c>
      <c r="I45" s="304">
        <v>2018</v>
      </c>
      <c r="J45" s="1"/>
    </row>
    <row r="46" spans="1:10" ht="27.6">
      <c r="A46" s="1683"/>
      <c r="B46" s="1678"/>
      <c r="C46" s="1678"/>
      <c r="D46" s="1678"/>
      <c r="E46" s="1678"/>
      <c r="F46" s="1678"/>
      <c r="G46" s="237" t="s">
        <v>3674</v>
      </c>
      <c r="H46" s="304" t="s">
        <v>4152</v>
      </c>
      <c r="I46" s="304">
        <v>2018</v>
      </c>
      <c r="J46" s="1"/>
    </row>
    <row r="47" spans="1:10" ht="27.6">
      <c r="A47" s="1683"/>
      <c r="B47" s="1678"/>
      <c r="C47" s="1678"/>
      <c r="D47" s="1678"/>
      <c r="E47" s="1678"/>
      <c r="F47" s="1678"/>
      <c r="G47" s="237" t="s">
        <v>3676</v>
      </c>
      <c r="H47" s="304" t="s">
        <v>4153</v>
      </c>
      <c r="I47" s="304">
        <v>2018</v>
      </c>
      <c r="J47" s="1"/>
    </row>
    <row r="48" spans="1:10" ht="27.6">
      <c r="A48" s="1683"/>
      <c r="B48" s="1678"/>
      <c r="C48" s="1678"/>
      <c r="D48" s="1678"/>
      <c r="E48" s="1678"/>
      <c r="F48" s="1678"/>
      <c r="G48" s="237" t="s">
        <v>4154</v>
      </c>
      <c r="H48" s="304">
        <v>501027</v>
      </c>
      <c r="I48" s="304">
        <v>2020</v>
      </c>
      <c r="J48" s="1"/>
    </row>
    <row r="49" spans="1:10" ht="27.6">
      <c r="A49" s="1683"/>
      <c r="B49" s="1678"/>
      <c r="C49" s="1678"/>
      <c r="D49" s="1678"/>
      <c r="E49" s="1678"/>
      <c r="F49" s="1678"/>
      <c r="G49" s="237" t="s">
        <v>4155</v>
      </c>
      <c r="H49" s="304">
        <v>501029</v>
      </c>
      <c r="I49" s="304">
        <v>2020</v>
      </c>
      <c r="J49" s="1"/>
    </row>
    <row r="50" spans="1:10" ht="27.6">
      <c r="A50" s="1684"/>
      <c r="B50" s="1679"/>
      <c r="C50" s="1679"/>
      <c r="D50" s="1679"/>
      <c r="E50" s="1679"/>
      <c r="F50" s="1679"/>
      <c r="G50" s="237" t="s">
        <v>4156</v>
      </c>
      <c r="H50" s="304">
        <v>501049</v>
      </c>
      <c r="I50" s="304">
        <v>2020</v>
      </c>
      <c r="J50" s="1"/>
    </row>
    <row r="51" spans="1:10" ht="15.75" customHeight="1">
      <c r="A51" s="1681" t="s">
        <v>4157</v>
      </c>
      <c r="B51" s="1688" t="s">
        <v>1681</v>
      </c>
      <c r="C51" s="1688" t="s">
        <v>4178</v>
      </c>
      <c r="D51" s="1688">
        <v>2</v>
      </c>
      <c r="E51" s="1688">
        <v>3.8</v>
      </c>
      <c r="F51" s="1688" t="s">
        <v>1721</v>
      </c>
      <c r="G51" s="237" t="s">
        <v>4179</v>
      </c>
      <c r="H51" s="304">
        <v>500082</v>
      </c>
      <c r="I51" s="304"/>
      <c r="J51" s="1"/>
    </row>
    <row r="52" spans="1:10" ht="15.75" customHeight="1">
      <c r="A52" s="1683"/>
      <c r="B52" s="1689"/>
      <c r="C52" s="1689"/>
      <c r="D52" s="1689"/>
      <c r="E52" s="1689"/>
      <c r="F52" s="1689"/>
      <c r="G52" s="237" t="s">
        <v>4180</v>
      </c>
      <c r="H52" s="304">
        <v>601445</v>
      </c>
      <c r="I52" s="304">
        <v>2009</v>
      </c>
      <c r="J52" s="1"/>
    </row>
    <row r="53" spans="1:10" ht="15.75" customHeight="1">
      <c r="A53" s="1684"/>
      <c r="B53" s="1690"/>
      <c r="C53" s="1690"/>
      <c r="D53" s="1690"/>
      <c r="E53" s="1690"/>
      <c r="F53" s="1690"/>
      <c r="G53" s="237" t="s">
        <v>4181</v>
      </c>
      <c r="H53" s="304">
        <v>900944</v>
      </c>
      <c r="I53" s="304"/>
      <c r="J53" s="1"/>
    </row>
    <row r="54" spans="1:10">
      <c r="A54" s="1685" t="s">
        <v>4158</v>
      </c>
      <c r="B54" s="1685" t="s">
        <v>1719</v>
      </c>
      <c r="C54" s="1691" t="s">
        <v>1720</v>
      </c>
      <c r="D54" s="1685">
        <v>2</v>
      </c>
      <c r="E54" s="1685">
        <v>6.69</v>
      </c>
      <c r="F54" s="1685" t="s">
        <v>1721</v>
      </c>
      <c r="G54" s="334" t="s">
        <v>1722</v>
      </c>
      <c r="H54" s="335">
        <v>800176</v>
      </c>
      <c r="I54" s="335"/>
      <c r="J54" s="1"/>
    </row>
    <row r="55" spans="1:10">
      <c r="A55" s="1686"/>
      <c r="B55" s="1686"/>
      <c r="C55" s="1691"/>
      <c r="D55" s="1686"/>
      <c r="E55" s="1686"/>
      <c r="F55" s="1686"/>
      <c r="G55" s="237" t="s">
        <v>1723</v>
      </c>
      <c r="H55" s="304">
        <v>800219</v>
      </c>
      <c r="I55" s="304"/>
      <c r="J55" s="1"/>
    </row>
    <row r="56" spans="1:10">
      <c r="A56" s="1686"/>
      <c r="B56" s="1686"/>
      <c r="C56" s="1691"/>
      <c r="D56" s="1686"/>
      <c r="E56" s="1686"/>
      <c r="F56" s="1686"/>
      <c r="G56" s="237" t="s">
        <v>1723</v>
      </c>
      <c r="H56" s="304">
        <v>800220</v>
      </c>
      <c r="I56" s="304"/>
      <c r="J56" s="1"/>
    </row>
    <row r="57" spans="1:10">
      <c r="A57" s="1686"/>
      <c r="B57" s="1686"/>
      <c r="C57" s="1691"/>
      <c r="D57" s="1686"/>
      <c r="E57" s="1686"/>
      <c r="F57" s="1686"/>
      <c r="G57" s="237" t="s">
        <v>1723</v>
      </c>
      <c r="H57" s="304">
        <v>800221</v>
      </c>
      <c r="I57" s="304"/>
      <c r="J57" s="1"/>
    </row>
    <row r="58" spans="1:10" ht="41.4">
      <c r="A58" s="1686"/>
      <c r="B58" s="1686"/>
      <c r="C58" s="1691"/>
      <c r="D58" s="1686"/>
      <c r="E58" s="1686"/>
      <c r="F58" s="1686"/>
      <c r="G58" s="237" t="s">
        <v>1724</v>
      </c>
      <c r="H58" s="304">
        <v>601901</v>
      </c>
      <c r="I58" s="304" t="s">
        <v>1725</v>
      </c>
      <c r="J58" s="1"/>
    </row>
    <row r="59" spans="1:10" ht="27.6">
      <c r="A59" s="1686"/>
      <c r="B59" s="1686"/>
      <c r="C59" s="1691"/>
      <c r="D59" s="1686"/>
      <c r="E59" s="1686"/>
      <c r="F59" s="1686"/>
      <c r="G59" s="237" t="s">
        <v>1726</v>
      </c>
      <c r="H59" s="304">
        <v>601554</v>
      </c>
      <c r="I59" s="304" t="s">
        <v>1727</v>
      </c>
      <c r="J59" s="1"/>
    </row>
    <row r="60" spans="1:10">
      <c r="A60" s="1686"/>
      <c r="B60" s="1686"/>
      <c r="C60" s="1691"/>
      <c r="D60" s="1686"/>
      <c r="E60" s="1686"/>
      <c r="F60" s="1686"/>
      <c r="G60" s="237" t="s">
        <v>1728</v>
      </c>
      <c r="H60" s="304">
        <v>601238</v>
      </c>
      <c r="I60" s="304" t="s">
        <v>1729</v>
      </c>
      <c r="J60" s="1"/>
    </row>
    <row r="61" spans="1:10" ht="27.6">
      <c r="A61" s="1686"/>
      <c r="B61" s="1686"/>
      <c r="C61" s="1691"/>
      <c r="D61" s="1686"/>
      <c r="E61" s="1686"/>
      <c r="F61" s="1686"/>
      <c r="G61" s="237" t="s">
        <v>1730</v>
      </c>
      <c r="H61" s="304">
        <v>2300082</v>
      </c>
      <c r="I61" s="304"/>
      <c r="J61" s="1"/>
    </row>
    <row r="62" spans="1:10" ht="27.6">
      <c r="A62" s="1686"/>
      <c r="B62" s="1686"/>
      <c r="C62" s="1691"/>
      <c r="D62" s="1686"/>
      <c r="E62" s="1686"/>
      <c r="F62" s="1686"/>
      <c r="G62" s="237" t="s">
        <v>1731</v>
      </c>
      <c r="H62" s="304">
        <v>2300086</v>
      </c>
      <c r="I62" s="304"/>
      <c r="J62" s="1"/>
    </row>
    <row r="63" spans="1:10" ht="27.6">
      <c r="A63" s="1686"/>
      <c r="B63" s="1686"/>
      <c r="C63" s="1691"/>
      <c r="D63" s="1686"/>
      <c r="E63" s="1686"/>
      <c r="F63" s="1686"/>
      <c r="G63" s="237" t="s">
        <v>1732</v>
      </c>
      <c r="H63" s="304">
        <v>3000762</v>
      </c>
      <c r="I63" s="304"/>
      <c r="J63" s="1"/>
    </row>
    <row r="64" spans="1:10" ht="27.6">
      <c r="A64" s="1686"/>
      <c r="B64" s="1686"/>
      <c r="C64" s="1691"/>
      <c r="D64" s="1686"/>
      <c r="E64" s="1686"/>
      <c r="F64" s="1686"/>
      <c r="G64" s="237" t="s">
        <v>1733</v>
      </c>
      <c r="H64" s="304">
        <v>3000820</v>
      </c>
      <c r="I64" s="304"/>
      <c r="J64" s="1"/>
    </row>
    <row r="65" spans="1:10" ht="27.6">
      <c r="A65" s="1686"/>
      <c r="B65" s="1686"/>
      <c r="C65" s="1691"/>
      <c r="D65" s="1686"/>
      <c r="E65" s="1686"/>
      <c r="F65" s="1686"/>
      <c r="G65" s="237" t="s">
        <v>1734</v>
      </c>
      <c r="H65" s="304">
        <v>3000836</v>
      </c>
      <c r="I65" s="304"/>
      <c r="J65" s="1"/>
    </row>
    <row r="66" spans="1:10" ht="27.6">
      <c r="A66" s="1686"/>
      <c r="B66" s="1686"/>
      <c r="C66" s="1691"/>
      <c r="D66" s="1686"/>
      <c r="E66" s="1686"/>
      <c r="F66" s="1686"/>
      <c r="G66" s="237" t="s">
        <v>1735</v>
      </c>
      <c r="H66" s="304">
        <v>3000846</v>
      </c>
      <c r="I66" s="304"/>
      <c r="J66" s="1"/>
    </row>
    <row r="67" spans="1:10">
      <c r="A67" s="1686"/>
      <c r="B67" s="1686"/>
      <c r="C67" s="1691"/>
      <c r="D67" s="1686"/>
      <c r="E67" s="1686"/>
      <c r="F67" s="1686"/>
      <c r="G67" s="237" t="s">
        <v>1736</v>
      </c>
      <c r="H67" s="304">
        <v>603073</v>
      </c>
      <c r="I67" s="304" t="s">
        <v>1737</v>
      </c>
      <c r="J67" s="1"/>
    </row>
    <row r="68" spans="1:10" ht="27.6">
      <c r="A68" s="1686"/>
      <c r="B68" s="1686"/>
      <c r="C68" s="1691"/>
      <c r="D68" s="1686"/>
      <c r="E68" s="1686"/>
      <c r="F68" s="1686"/>
      <c r="G68" s="237" t="s">
        <v>1738</v>
      </c>
      <c r="H68" s="304">
        <v>601950</v>
      </c>
      <c r="I68" s="304" t="s">
        <v>1739</v>
      </c>
      <c r="J68" s="1"/>
    </row>
    <row r="69" spans="1:10" ht="41.4">
      <c r="A69" s="1686"/>
      <c r="B69" s="1686"/>
      <c r="C69" s="1691"/>
      <c r="D69" s="1686"/>
      <c r="E69" s="1686"/>
      <c r="F69" s="1686"/>
      <c r="G69" s="237" t="s">
        <v>1740</v>
      </c>
      <c r="H69" s="304">
        <v>500431</v>
      </c>
      <c r="I69" s="304" t="s">
        <v>1741</v>
      </c>
      <c r="J69" s="1"/>
    </row>
    <row r="70" spans="1:10" ht="41.4">
      <c r="A70" s="1686"/>
      <c r="B70" s="1686"/>
      <c r="C70" s="1691"/>
      <c r="D70" s="1686"/>
      <c r="E70" s="1686"/>
      <c r="F70" s="1686"/>
      <c r="G70" s="237" t="s">
        <v>1740</v>
      </c>
      <c r="H70" s="304">
        <v>500432</v>
      </c>
      <c r="I70" s="304" t="s">
        <v>1741</v>
      </c>
      <c r="J70" s="1"/>
    </row>
    <row r="71" spans="1:10" ht="14.4">
      <c r="A71" s="1686"/>
      <c r="B71" s="1686"/>
      <c r="C71" s="1691"/>
      <c r="D71" s="1686"/>
      <c r="E71" s="1686"/>
      <c r="F71" s="1686"/>
      <c r="G71" s="250" t="s">
        <v>4467</v>
      </c>
      <c r="H71" s="250" t="s">
        <v>4516</v>
      </c>
      <c r="I71" s="304">
        <v>2022</v>
      </c>
      <c r="J71" s="1"/>
    </row>
    <row r="72" spans="1:10" ht="14.4">
      <c r="A72" s="1686"/>
      <c r="B72" s="1686"/>
      <c r="C72" s="1691"/>
      <c r="D72" s="1686"/>
      <c r="E72" s="1686"/>
      <c r="F72" s="1686"/>
      <c r="G72" s="250" t="s">
        <v>4467</v>
      </c>
      <c r="H72" s="250" t="s">
        <v>4517</v>
      </c>
      <c r="I72" s="304">
        <v>2022</v>
      </c>
      <c r="J72" s="1"/>
    </row>
    <row r="73" spans="1:10" ht="14.4">
      <c r="A73" s="1686"/>
      <c r="B73" s="1686"/>
      <c r="C73" s="1691"/>
      <c r="D73" s="1686"/>
      <c r="E73" s="1686"/>
      <c r="F73" s="1686"/>
      <c r="G73" s="250" t="s">
        <v>4467</v>
      </c>
      <c r="H73" s="250" t="s">
        <v>4518</v>
      </c>
      <c r="I73" s="304">
        <v>2022</v>
      </c>
      <c r="J73" s="1"/>
    </row>
    <row r="74" spans="1:10" ht="14.4">
      <c r="A74" s="1686"/>
      <c r="B74" s="1686"/>
      <c r="C74" s="1691"/>
      <c r="D74" s="1686"/>
      <c r="E74" s="1686"/>
      <c r="F74" s="1686"/>
      <c r="G74" s="250" t="s">
        <v>4467</v>
      </c>
      <c r="H74" s="250" t="s">
        <v>4519</v>
      </c>
      <c r="I74" s="304">
        <v>2022</v>
      </c>
      <c r="J74" s="1"/>
    </row>
    <row r="75" spans="1:10" ht="14.4">
      <c r="A75" s="1686"/>
      <c r="B75" s="1686"/>
      <c r="C75" s="1691"/>
      <c r="D75" s="1686"/>
      <c r="E75" s="1686"/>
      <c r="F75" s="1686"/>
      <c r="G75" s="250" t="s">
        <v>4467</v>
      </c>
      <c r="H75" s="250" t="s">
        <v>4520</v>
      </c>
      <c r="I75" s="304">
        <v>2022</v>
      </c>
      <c r="J75" s="1"/>
    </row>
    <row r="76" spans="1:10" ht="14.4">
      <c r="A76" s="1686"/>
      <c r="B76" s="1686"/>
      <c r="C76" s="1691"/>
      <c r="D76" s="1686"/>
      <c r="E76" s="1686"/>
      <c r="F76" s="1686"/>
      <c r="G76" s="250" t="s">
        <v>4467</v>
      </c>
      <c r="H76" s="250" t="s">
        <v>4521</v>
      </c>
      <c r="I76" s="304">
        <v>2022</v>
      </c>
      <c r="J76" s="1"/>
    </row>
    <row r="77" spans="1:10" ht="14.4">
      <c r="A77" s="1686"/>
      <c r="B77" s="1686"/>
      <c r="C77" s="1691"/>
      <c r="D77" s="1686"/>
      <c r="E77" s="1686"/>
      <c r="F77" s="1686"/>
      <c r="G77" s="250" t="s">
        <v>4467</v>
      </c>
      <c r="H77" s="250" t="s">
        <v>4522</v>
      </c>
      <c r="I77" s="304">
        <v>2022</v>
      </c>
      <c r="J77" s="1"/>
    </row>
    <row r="78" spans="1:10" ht="14.4">
      <c r="A78" s="1686"/>
      <c r="B78" s="1686"/>
      <c r="C78" s="1691"/>
      <c r="D78" s="1686"/>
      <c r="E78" s="1686"/>
      <c r="F78" s="1686"/>
      <c r="G78" s="250" t="s">
        <v>4467</v>
      </c>
      <c r="H78" s="250" t="s">
        <v>4523</v>
      </c>
      <c r="I78" s="304">
        <v>2022</v>
      </c>
      <c r="J78" s="1"/>
    </row>
    <row r="79" spans="1:10" ht="14.4">
      <c r="A79" s="1686"/>
      <c r="B79" s="1686"/>
      <c r="C79" s="1691"/>
      <c r="D79" s="1686"/>
      <c r="E79" s="1686"/>
      <c r="F79" s="1686"/>
      <c r="G79" s="250" t="s">
        <v>4467</v>
      </c>
      <c r="H79" s="250" t="s">
        <v>4524</v>
      </c>
      <c r="I79" s="304">
        <v>2022</v>
      </c>
      <c r="J79" s="1"/>
    </row>
    <row r="80" spans="1:10" ht="14.4">
      <c r="A80" s="1686"/>
      <c r="B80" s="1686"/>
      <c r="C80" s="1691"/>
      <c r="D80" s="1686"/>
      <c r="E80" s="1686"/>
      <c r="F80" s="1686"/>
      <c r="G80" s="250" t="s">
        <v>4467</v>
      </c>
      <c r="H80" s="250" t="s">
        <v>4525</v>
      </c>
      <c r="I80" s="304">
        <v>2022</v>
      </c>
      <c r="J80" s="1"/>
    </row>
    <row r="81" spans="1:10" ht="14.4">
      <c r="A81" s="1686"/>
      <c r="B81" s="1686"/>
      <c r="C81" s="1691"/>
      <c r="D81" s="1686"/>
      <c r="E81" s="1686"/>
      <c r="F81" s="1686"/>
      <c r="G81" s="250" t="s">
        <v>4467</v>
      </c>
      <c r="H81" s="250" t="s">
        <v>4526</v>
      </c>
      <c r="I81" s="304">
        <v>2022</v>
      </c>
      <c r="J81" s="1"/>
    </row>
    <row r="82" spans="1:10" ht="14.4" thickBot="1">
      <c r="A82" s="1687"/>
      <c r="B82" s="1687"/>
      <c r="C82" s="1691"/>
      <c r="D82" s="1687"/>
      <c r="E82" s="1687"/>
      <c r="F82" s="1687"/>
      <c r="G82" s="336"/>
      <c r="H82" s="336"/>
      <c r="I82" s="336"/>
      <c r="J82" s="1"/>
    </row>
    <row r="83" spans="1:10" ht="234.6">
      <c r="A83" s="1692" t="s">
        <v>4159</v>
      </c>
      <c r="B83" s="1699" t="s">
        <v>1742</v>
      </c>
      <c r="C83" s="1699" t="s">
        <v>1743</v>
      </c>
      <c r="D83" s="1701">
        <v>2</v>
      </c>
      <c r="E83" s="1695">
        <v>6.88</v>
      </c>
      <c r="F83" s="1692" t="s">
        <v>1721</v>
      </c>
      <c r="G83" s="337" t="s">
        <v>1744</v>
      </c>
      <c r="H83" s="338">
        <v>602311</v>
      </c>
      <c r="I83" s="338">
        <v>2007</v>
      </c>
      <c r="J83" s="1"/>
    </row>
    <row r="84" spans="1:10" ht="248.4">
      <c r="A84" s="1693"/>
      <c r="B84" s="1700"/>
      <c r="C84" s="1700"/>
      <c r="D84" s="1702"/>
      <c r="E84" s="1696"/>
      <c r="F84" s="1693"/>
      <c r="G84" s="337" t="s">
        <v>1745</v>
      </c>
      <c r="H84" s="338" t="s">
        <v>1746</v>
      </c>
      <c r="I84" s="338">
        <v>2008</v>
      </c>
      <c r="J84" s="1"/>
    </row>
    <row r="85" spans="1:10" ht="27.6">
      <c r="A85" s="1693"/>
      <c r="B85" s="1700"/>
      <c r="C85" s="1700"/>
      <c r="D85" s="1702"/>
      <c r="E85" s="1696"/>
      <c r="F85" s="1693"/>
      <c r="G85" s="337" t="s">
        <v>1747</v>
      </c>
      <c r="H85" s="338"/>
      <c r="I85" s="338">
        <v>2005</v>
      </c>
      <c r="J85" s="1"/>
    </row>
    <row r="86" spans="1:10" ht="27.6">
      <c r="A86" s="1693"/>
      <c r="B86" s="1700"/>
      <c r="C86" s="1700"/>
      <c r="D86" s="1702"/>
      <c r="E86" s="1696"/>
      <c r="F86" s="1693"/>
      <c r="G86" s="337" t="s">
        <v>1748</v>
      </c>
      <c r="H86" s="339">
        <v>500342</v>
      </c>
      <c r="I86" s="338">
        <v>2008</v>
      </c>
      <c r="J86" s="1"/>
    </row>
    <row r="87" spans="1:10" ht="110.4">
      <c r="A87" s="1693"/>
      <c r="B87" s="1700"/>
      <c r="C87" s="1700"/>
      <c r="D87" s="1702"/>
      <c r="E87" s="1696"/>
      <c r="F87" s="1693"/>
      <c r="G87" s="337" t="s">
        <v>1749</v>
      </c>
      <c r="H87" s="338">
        <v>2300028</v>
      </c>
      <c r="I87" s="338">
        <v>2006</v>
      </c>
      <c r="J87" s="1"/>
    </row>
    <row r="88" spans="1:10" ht="41.4">
      <c r="A88" s="1693"/>
      <c r="B88" s="1700"/>
      <c r="C88" s="1700"/>
      <c r="D88" s="1702"/>
      <c r="E88" s="1696"/>
      <c r="F88" s="1693"/>
      <c r="G88" s="337" t="s">
        <v>1750</v>
      </c>
      <c r="H88" s="338"/>
      <c r="I88" s="338">
        <v>2006</v>
      </c>
      <c r="J88" s="1"/>
    </row>
    <row r="89" spans="1:10" ht="96.6">
      <c r="A89" s="1694"/>
      <c r="B89" s="1700"/>
      <c r="C89" s="1700"/>
      <c r="D89" s="1703"/>
      <c r="E89" s="1697"/>
      <c r="F89" s="1694"/>
      <c r="G89" s="337" t="s">
        <v>1751</v>
      </c>
      <c r="H89" s="338"/>
      <c r="I89" s="338">
        <v>2007</v>
      </c>
      <c r="J89" s="1"/>
    </row>
    <row r="90" spans="1:10" ht="55.2">
      <c r="A90" s="1695" t="s">
        <v>4162</v>
      </c>
      <c r="B90" s="1695" t="s">
        <v>1752</v>
      </c>
      <c r="C90" s="1698" t="s">
        <v>1753</v>
      </c>
      <c r="D90" s="1695">
        <v>2</v>
      </c>
      <c r="E90" s="1695">
        <v>3.8</v>
      </c>
      <c r="F90" s="1695" t="s">
        <v>1721</v>
      </c>
      <c r="G90" s="237" t="s">
        <v>1754</v>
      </c>
      <c r="H90" s="304">
        <v>602888</v>
      </c>
      <c r="I90" s="304" t="s">
        <v>1755</v>
      </c>
      <c r="J90" s="1"/>
    </row>
    <row r="91" spans="1:10" ht="27.6">
      <c r="A91" s="1696"/>
      <c r="B91" s="1696"/>
      <c r="C91" s="1698"/>
      <c r="D91" s="1696"/>
      <c r="E91" s="1696"/>
      <c r="F91" s="1696"/>
      <c r="G91" s="237" t="s">
        <v>1756</v>
      </c>
      <c r="H91" s="304">
        <v>603992</v>
      </c>
      <c r="I91" s="304" t="s">
        <v>1757</v>
      </c>
      <c r="J91" s="1"/>
    </row>
    <row r="92" spans="1:10">
      <c r="A92" s="1696"/>
      <c r="B92" s="1696"/>
      <c r="C92" s="1698"/>
      <c r="D92" s="1696"/>
      <c r="E92" s="1696"/>
      <c r="F92" s="1696"/>
      <c r="G92" s="237" t="s">
        <v>1758</v>
      </c>
      <c r="H92" s="304">
        <v>603311</v>
      </c>
      <c r="I92" s="304" t="s">
        <v>1759</v>
      </c>
      <c r="J92" s="1"/>
    </row>
    <row r="93" spans="1:10">
      <c r="A93" s="1696"/>
      <c r="B93" s="1696"/>
      <c r="C93" s="1698"/>
      <c r="D93" s="1696"/>
      <c r="E93" s="1696"/>
      <c r="F93" s="1696"/>
      <c r="G93" s="237" t="s">
        <v>1760</v>
      </c>
      <c r="H93" s="304">
        <v>603991</v>
      </c>
      <c r="I93" s="304" t="s">
        <v>1757</v>
      </c>
      <c r="J93" s="1"/>
    </row>
    <row r="94" spans="1:10" ht="41.4">
      <c r="A94" s="1696"/>
      <c r="B94" s="1696"/>
      <c r="C94" s="1698"/>
      <c r="D94" s="1696"/>
      <c r="E94" s="1696"/>
      <c r="F94" s="1696"/>
      <c r="G94" s="237" t="s">
        <v>1761</v>
      </c>
      <c r="H94" s="304">
        <v>601737</v>
      </c>
      <c r="I94" s="304" t="s">
        <v>1762</v>
      </c>
      <c r="J94" s="1"/>
    </row>
    <row r="95" spans="1:10" ht="27.6">
      <c r="A95" s="1696"/>
      <c r="B95" s="1696"/>
      <c r="C95" s="1698"/>
      <c r="D95" s="1696"/>
      <c r="E95" s="1696"/>
      <c r="F95" s="1696"/>
      <c r="G95" s="237" t="s">
        <v>1763</v>
      </c>
      <c r="H95" s="304">
        <v>601269</v>
      </c>
      <c r="I95" s="304" t="s">
        <v>1764</v>
      </c>
      <c r="J95" s="1"/>
    </row>
    <row r="96" spans="1:10">
      <c r="A96" s="1696"/>
      <c r="B96" s="1696"/>
      <c r="C96" s="1698"/>
      <c r="D96" s="1696"/>
      <c r="E96" s="1696"/>
      <c r="F96" s="1696"/>
      <c r="G96" s="237" t="s">
        <v>1758</v>
      </c>
      <c r="H96" s="304">
        <v>602828</v>
      </c>
      <c r="I96" s="304" t="s">
        <v>1765</v>
      </c>
      <c r="J96" s="1"/>
    </row>
    <row r="97" spans="1:10" ht="27.6">
      <c r="A97" s="1696"/>
      <c r="B97" s="1696"/>
      <c r="C97" s="1698"/>
      <c r="D97" s="1696"/>
      <c r="E97" s="1696"/>
      <c r="F97" s="1696"/>
      <c r="G97" s="237" t="s">
        <v>1766</v>
      </c>
      <c r="H97" s="304">
        <v>602594</v>
      </c>
      <c r="I97" s="304" t="s">
        <v>1767</v>
      </c>
      <c r="J97" s="1"/>
    </row>
    <row r="98" spans="1:10" ht="41.4">
      <c r="A98" s="1696"/>
      <c r="B98" s="1696"/>
      <c r="C98" s="1698"/>
      <c r="D98" s="1696"/>
      <c r="E98" s="1696"/>
      <c r="F98" s="1696"/>
      <c r="G98" s="237" t="s">
        <v>1768</v>
      </c>
      <c r="H98" s="304">
        <v>602884</v>
      </c>
      <c r="I98" s="304" t="s">
        <v>1755</v>
      </c>
      <c r="J98" s="1"/>
    </row>
    <row r="99" spans="1:10" ht="41.4">
      <c r="A99" s="1696"/>
      <c r="B99" s="1696"/>
      <c r="C99" s="1698"/>
      <c r="D99" s="1696"/>
      <c r="E99" s="1696"/>
      <c r="F99" s="1696"/>
      <c r="G99" s="237" t="s">
        <v>1769</v>
      </c>
      <c r="H99" s="304">
        <v>601738</v>
      </c>
      <c r="I99" s="304" t="s">
        <v>1762</v>
      </c>
      <c r="J99" s="1"/>
    </row>
    <row r="100" spans="1:10" ht="55.2">
      <c r="A100" s="1696"/>
      <c r="B100" s="1696"/>
      <c r="C100" s="1698"/>
      <c r="D100" s="1696"/>
      <c r="E100" s="1696"/>
      <c r="F100" s="1696"/>
      <c r="G100" s="237" t="s">
        <v>1770</v>
      </c>
      <c r="H100" s="304">
        <v>602587</v>
      </c>
      <c r="I100" s="304" t="s">
        <v>1767</v>
      </c>
      <c r="J100" s="1"/>
    </row>
    <row r="101" spans="1:10" ht="55.2">
      <c r="A101" s="1696"/>
      <c r="B101" s="1696"/>
      <c r="C101" s="1698"/>
      <c r="D101" s="1696"/>
      <c r="E101" s="1696"/>
      <c r="F101" s="1696"/>
      <c r="G101" s="237" t="s">
        <v>1771</v>
      </c>
      <c r="H101" s="304">
        <v>601742</v>
      </c>
      <c r="I101" s="304" t="s">
        <v>1762</v>
      </c>
      <c r="J101" s="1"/>
    </row>
    <row r="102" spans="1:10" ht="27.6">
      <c r="A102" s="1696"/>
      <c r="B102" s="1696"/>
      <c r="C102" s="1698"/>
      <c r="D102" s="1696"/>
      <c r="E102" s="1696"/>
      <c r="F102" s="1696"/>
      <c r="G102" s="237" t="s">
        <v>1772</v>
      </c>
      <c r="H102" s="304">
        <v>602613</v>
      </c>
      <c r="I102" s="304" t="s">
        <v>1767</v>
      </c>
      <c r="J102" s="1"/>
    </row>
    <row r="103" spans="1:10" ht="41.4">
      <c r="A103" s="1696"/>
      <c r="B103" s="1696"/>
      <c r="C103" s="1698"/>
      <c r="D103" s="1696"/>
      <c r="E103" s="1696"/>
      <c r="F103" s="1696"/>
      <c r="G103" s="237" t="s">
        <v>1773</v>
      </c>
      <c r="H103" s="304">
        <v>604037</v>
      </c>
      <c r="I103" s="304"/>
      <c r="J103" s="1"/>
    </row>
    <row r="104" spans="1:10">
      <c r="A104" s="1696"/>
      <c r="B104" s="1696"/>
      <c r="C104" s="1698"/>
      <c r="D104" s="1696"/>
      <c r="E104" s="1696"/>
      <c r="F104" s="1696"/>
      <c r="G104" s="237" t="s">
        <v>1774</v>
      </c>
      <c r="H104" s="304">
        <v>603315</v>
      </c>
      <c r="I104" s="304" t="s">
        <v>1759</v>
      </c>
      <c r="J104" s="1"/>
    </row>
    <row r="105" spans="1:10" ht="55.2">
      <c r="A105" s="1696"/>
      <c r="B105" s="1696"/>
      <c r="C105" s="1698"/>
      <c r="D105" s="1696"/>
      <c r="E105" s="1696"/>
      <c r="F105" s="1696"/>
      <c r="G105" s="237" t="s">
        <v>1775</v>
      </c>
      <c r="H105" s="304">
        <v>601739</v>
      </c>
      <c r="I105" s="304" t="s">
        <v>1762</v>
      </c>
      <c r="J105" s="1"/>
    </row>
    <row r="106" spans="1:10" ht="27.6">
      <c r="A106" s="1696"/>
      <c r="B106" s="1696"/>
      <c r="C106" s="1698"/>
      <c r="D106" s="1696"/>
      <c r="E106" s="1696"/>
      <c r="F106" s="1696"/>
      <c r="G106" s="237" t="s">
        <v>1776</v>
      </c>
      <c r="H106" s="304">
        <v>603319</v>
      </c>
      <c r="I106" s="304" t="s">
        <v>1759</v>
      </c>
      <c r="J106" s="1"/>
    </row>
    <row r="107" spans="1:10" ht="41.4">
      <c r="A107" s="1696"/>
      <c r="B107" s="1696"/>
      <c r="C107" s="1698"/>
      <c r="D107" s="1696"/>
      <c r="E107" s="1696"/>
      <c r="F107" s="1696"/>
      <c r="G107" s="237" t="s">
        <v>1777</v>
      </c>
      <c r="H107" s="304">
        <v>602590</v>
      </c>
      <c r="I107" s="304" t="s">
        <v>1767</v>
      </c>
      <c r="J107" s="1"/>
    </row>
    <row r="108" spans="1:10" ht="41.4">
      <c r="A108" s="1696"/>
      <c r="B108" s="1696"/>
      <c r="C108" s="1698"/>
      <c r="D108" s="1696"/>
      <c r="E108" s="1696"/>
      <c r="F108" s="1696"/>
      <c r="G108" s="237" t="s">
        <v>1778</v>
      </c>
      <c r="H108" s="304">
        <v>500422</v>
      </c>
      <c r="I108" s="304">
        <v>2018</v>
      </c>
      <c r="J108" s="1"/>
    </row>
    <row r="109" spans="1:10" ht="41.4">
      <c r="A109" s="1696"/>
      <c r="B109" s="1696"/>
      <c r="C109" s="1698"/>
      <c r="D109" s="1696"/>
      <c r="E109" s="1696"/>
      <c r="F109" s="1696"/>
      <c r="G109" s="237" t="s">
        <v>1779</v>
      </c>
      <c r="H109" s="304">
        <v>604114</v>
      </c>
      <c r="I109" s="304" t="s">
        <v>1780</v>
      </c>
      <c r="J109" s="1"/>
    </row>
    <row r="110" spans="1:10" ht="27.6">
      <c r="A110" s="1697"/>
      <c r="B110" s="1697"/>
      <c r="C110" s="1698"/>
      <c r="D110" s="1697"/>
      <c r="E110" s="1697"/>
      <c r="F110" s="1697"/>
      <c r="G110" s="237" t="s">
        <v>4160</v>
      </c>
      <c r="H110" s="238" t="s">
        <v>4161</v>
      </c>
      <c r="I110" s="237">
        <v>2021</v>
      </c>
      <c r="J110" s="1"/>
    </row>
    <row r="111" spans="1:10" ht="55.2">
      <c r="A111" s="1695" t="s">
        <v>4169</v>
      </c>
      <c r="B111" s="1695" t="s">
        <v>1752</v>
      </c>
      <c r="C111" s="1698" t="s">
        <v>1781</v>
      </c>
      <c r="D111" s="1695">
        <v>2</v>
      </c>
      <c r="E111" s="1695">
        <v>3.44</v>
      </c>
      <c r="F111" s="1695" t="s">
        <v>1721</v>
      </c>
      <c r="G111" s="237" t="s">
        <v>1782</v>
      </c>
      <c r="H111" s="304">
        <v>500289</v>
      </c>
      <c r="I111" s="304" t="s">
        <v>1783</v>
      </c>
      <c r="J111" s="1"/>
    </row>
    <row r="112" spans="1:10" ht="27.6">
      <c r="A112" s="1696"/>
      <c r="B112" s="1696"/>
      <c r="C112" s="1698"/>
      <c r="D112" s="1696"/>
      <c r="E112" s="1696"/>
      <c r="F112" s="1696"/>
      <c r="G112" s="237" t="s">
        <v>1784</v>
      </c>
      <c r="H112" s="304">
        <v>600908</v>
      </c>
      <c r="I112" s="304" t="s">
        <v>1785</v>
      </c>
      <c r="J112" s="1"/>
    </row>
    <row r="113" spans="1:10" ht="41.4">
      <c r="A113" s="1696"/>
      <c r="B113" s="1696"/>
      <c r="C113" s="1698"/>
      <c r="D113" s="1696"/>
      <c r="E113" s="1696"/>
      <c r="F113" s="1696"/>
      <c r="G113" s="237" t="s">
        <v>1786</v>
      </c>
      <c r="H113" s="304">
        <v>603417</v>
      </c>
      <c r="I113" s="304" t="s">
        <v>1787</v>
      </c>
      <c r="J113" s="1"/>
    </row>
    <row r="114" spans="1:10" ht="27.6">
      <c r="A114" s="1696"/>
      <c r="B114" s="1696"/>
      <c r="C114" s="1698"/>
      <c r="D114" s="1696"/>
      <c r="E114" s="1696"/>
      <c r="F114" s="1696"/>
      <c r="G114" s="237" t="s">
        <v>1788</v>
      </c>
      <c r="H114" s="304">
        <v>603862</v>
      </c>
      <c r="I114" s="304" t="s">
        <v>1789</v>
      </c>
      <c r="J114" s="1"/>
    </row>
    <row r="115" spans="1:10" ht="27.6">
      <c r="A115" s="1696"/>
      <c r="B115" s="1696"/>
      <c r="C115" s="1698"/>
      <c r="D115" s="1696"/>
      <c r="E115" s="1696"/>
      <c r="F115" s="1696"/>
      <c r="G115" s="237" t="s">
        <v>1790</v>
      </c>
      <c r="H115" s="304">
        <v>603582</v>
      </c>
      <c r="I115" s="304" t="s">
        <v>1791</v>
      </c>
      <c r="J115" s="1"/>
    </row>
    <row r="116" spans="1:10" ht="41.4">
      <c r="A116" s="1696"/>
      <c r="B116" s="1696"/>
      <c r="C116" s="1698"/>
      <c r="D116" s="1696"/>
      <c r="E116" s="1696"/>
      <c r="F116" s="1696"/>
      <c r="G116" s="237" t="s">
        <v>1792</v>
      </c>
      <c r="H116" s="304">
        <v>603414</v>
      </c>
      <c r="I116" s="304" t="s">
        <v>1787</v>
      </c>
      <c r="J116" s="1"/>
    </row>
    <row r="117" spans="1:10" ht="55.2">
      <c r="A117" s="1696"/>
      <c r="B117" s="1696"/>
      <c r="C117" s="1698"/>
      <c r="D117" s="1696"/>
      <c r="E117" s="1696"/>
      <c r="F117" s="1696"/>
      <c r="G117" s="237" t="s">
        <v>1793</v>
      </c>
      <c r="H117" s="304">
        <v>604075</v>
      </c>
      <c r="I117" s="304" t="s">
        <v>1794</v>
      </c>
      <c r="J117" s="1"/>
    </row>
    <row r="118" spans="1:10" ht="27.6">
      <c r="A118" s="1696"/>
      <c r="B118" s="1696"/>
      <c r="C118" s="1698"/>
      <c r="D118" s="1696"/>
      <c r="E118" s="1696"/>
      <c r="F118" s="1696"/>
      <c r="G118" s="237" t="s">
        <v>1795</v>
      </c>
      <c r="H118" s="304">
        <v>604111</v>
      </c>
      <c r="I118" s="304" t="s">
        <v>1780</v>
      </c>
      <c r="J118" s="1"/>
    </row>
    <row r="119" spans="1:10">
      <c r="A119" s="1696"/>
      <c r="B119" s="1696"/>
      <c r="C119" s="1698"/>
      <c r="D119" s="1696"/>
      <c r="E119" s="1696"/>
      <c r="F119" s="1696"/>
      <c r="G119" s="237" t="s">
        <v>4163</v>
      </c>
      <c r="H119" s="304" t="s">
        <v>4164</v>
      </c>
      <c r="I119" s="304">
        <v>2018</v>
      </c>
      <c r="J119" s="1"/>
    </row>
    <row r="120" spans="1:10">
      <c r="A120" s="1696"/>
      <c r="B120" s="1696"/>
      <c r="C120" s="1698"/>
      <c r="D120" s="1696"/>
      <c r="E120" s="1696"/>
      <c r="F120" s="1696"/>
      <c r="G120" s="237" t="s">
        <v>4165</v>
      </c>
      <c r="H120" s="304" t="s">
        <v>4166</v>
      </c>
      <c r="I120" s="304">
        <v>2018</v>
      </c>
      <c r="J120" s="1"/>
    </row>
    <row r="121" spans="1:10" ht="27.6">
      <c r="A121" s="1697"/>
      <c r="B121" s="1697"/>
      <c r="C121" s="1698"/>
      <c r="D121" s="1697"/>
      <c r="E121" s="1697"/>
      <c r="F121" s="1697"/>
      <c r="G121" s="237" t="s">
        <v>4167</v>
      </c>
      <c r="H121" s="304" t="s">
        <v>4168</v>
      </c>
      <c r="I121" s="304">
        <v>2018</v>
      </c>
      <c r="J121" s="1"/>
    </row>
    <row r="122" spans="1:10" ht="27.6">
      <c r="A122" s="1695" t="s">
        <v>4170</v>
      </c>
      <c r="B122" s="1695" t="s">
        <v>1752</v>
      </c>
      <c r="C122" s="1698" t="s">
        <v>1796</v>
      </c>
      <c r="D122" s="1695">
        <v>2</v>
      </c>
      <c r="E122" s="1695">
        <v>3.8</v>
      </c>
      <c r="F122" s="1695" t="s">
        <v>1721</v>
      </c>
      <c r="G122" s="237" t="s">
        <v>1797</v>
      </c>
      <c r="H122" s="304">
        <v>604879</v>
      </c>
      <c r="I122" s="304" t="s">
        <v>1798</v>
      </c>
      <c r="J122" s="1"/>
    </row>
    <row r="123" spans="1:10" ht="27.6">
      <c r="A123" s="1696"/>
      <c r="B123" s="1696"/>
      <c r="C123" s="1698"/>
      <c r="D123" s="1696"/>
      <c r="E123" s="1696"/>
      <c r="F123" s="1696"/>
      <c r="G123" s="237" t="s">
        <v>1799</v>
      </c>
      <c r="H123" s="304">
        <v>604880</v>
      </c>
      <c r="I123" s="304" t="s">
        <v>1798</v>
      </c>
      <c r="J123" s="1"/>
    </row>
    <row r="124" spans="1:10" ht="55.2">
      <c r="A124" s="1696"/>
      <c r="B124" s="1696"/>
      <c r="C124" s="1698"/>
      <c r="D124" s="1696"/>
      <c r="E124" s="1696"/>
      <c r="F124" s="1696"/>
      <c r="G124" s="237" t="s">
        <v>1800</v>
      </c>
      <c r="H124" s="304">
        <v>604657</v>
      </c>
      <c r="I124" s="304" t="s">
        <v>1801</v>
      </c>
      <c r="J124" s="1"/>
    </row>
    <row r="125" spans="1:10" ht="27.6">
      <c r="A125" s="1697"/>
      <c r="B125" s="1697"/>
      <c r="C125" s="1698"/>
      <c r="D125" s="1697"/>
      <c r="E125" s="1697"/>
      <c r="F125" s="1697"/>
      <c r="G125" s="237" t="s">
        <v>1802</v>
      </c>
      <c r="H125" s="304">
        <v>604809</v>
      </c>
      <c r="I125" s="304" t="s">
        <v>1803</v>
      </c>
      <c r="J125" s="1"/>
    </row>
    <row r="126" spans="1:10">
      <c r="A126" s="1695" t="s">
        <v>4172</v>
      </c>
      <c r="B126" s="1695" t="s">
        <v>1804</v>
      </c>
      <c r="C126" s="1695" t="s">
        <v>1805</v>
      </c>
      <c r="D126" s="1695">
        <v>3</v>
      </c>
      <c r="E126" s="1698">
        <v>13.98</v>
      </c>
      <c r="F126" s="1698" t="s">
        <v>1806</v>
      </c>
      <c r="G126" s="340" t="s">
        <v>1807</v>
      </c>
      <c r="H126" s="305">
        <v>602553</v>
      </c>
      <c r="I126" s="305" t="s">
        <v>1808</v>
      </c>
      <c r="J126" s="1"/>
    </row>
    <row r="127" spans="1:10">
      <c r="A127" s="1696"/>
      <c r="B127" s="1696"/>
      <c r="C127" s="1696"/>
      <c r="D127" s="1696"/>
      <c r="E127" s="1698"/>
      <c r="F127" s="1698"/>
      <c r="G127" s="340" t="s">
        <v>1809</v>
      </c>
      <c r="H127" s="305" t="s">
        <v>1810</v>
      </c>
      <c r="I127" s="305" t="s">
        <v>1811</v>
      </c>
      <c r="J127" s="1"/>
    </row>
    <row r="128" spans="1:10">
      <c r="A128" s="1696"/>
      <c r="B128" s="1696"/>
      <c r="C128" s="1696"/>
      <c r="D128" s="1696"/>
      <c r="E128" s="1698"/>
      <c r="F128" s="1698"/>
      <c r="G128" s="340" t="s">
        <v>1812</v>
      </c>
      <c r="H128" s="305" t="s">
        <v>1813</v>
      </c>
      <c r="I128" s="305" t="s">
        <v>1814</v>
      </c>
      <c r="J128" s="1"/>
    </row>
    <row r="129" spans="1:10">
      <c r="A129" s="1696"/>
      <c r="B129" s="1696"/>
      <c r="C129" s="1696"/>
      <c r="D129" s="1696"/>
      <c r="E129" s="1698"/>
      <c r="F129" s="1698"/>
      <c r="G129" s="340" t="s">
        <v>1815</v>
      </c>
      <c r="H129" s="305" t="s">
        <v>1816</v>
      </c>
      <c r="I129" s="305" t="s">
        <v>1817</v>
      </c>
      <c r="J129" s="1"/>
    </row>
    <row r="130" spans="1:10">
      <c r="A130" s="1696"/>
      <c r="B130" s="1696"/>
      <c r="C130" s="1696"/>
      <c r="D130" s="1696"/>
      <c r="E130" s="1698"/>
      <c r="F130" s="1698"/>
      <c r="G130" s="340" t="s">
        <v>1815</v>
      </c>
      <c r="H130" s="305" t="s">
        <v>1818</v>
      </c>
      <c r="I130" s="305" t="s">
        <v>1817</v>
      </c>
      <c r="J130" s="1"/>
    </row>
    <row r="131" spans="1:10">
      <c r="A131" s="1696"/>
      <c r="B131" s="1696"/>
      <c r="C131" s="1696"/>
      <c r="D131" s="1696"/>
      <c r="E131" s="1698"/>
      <c r="F131" s="1698"/>
      <c r="G131" s="340" t="s">
        <v>1819</v>
      </c>
      <c r="H131" s="305" t="s">
        <v>1820</v>
      </c>
      <c r="I131" s="305" t="s">
        <v>1821</v>
      </c>
      <c r="J131" s="1"/>
    </row>
    <row r="132" spans="1:10">
      <c r="A132" s="1696"/>
      <c r="B132" s="1696"/>
      <c r="C132" s="1696"/>
      <c r="D132" s="1696"/>
      <c r="E132" s="1698"/>
      <c r="F132" s="1698"/>
      <c r="G132" s="340" t="s">
        <v>1822</v>
      </c>
      <c r="H132" s="305" t="s">
        <v>1823</v>
      </c>
      <c r="I132" s="305" t="s">
        <v>1824</v>
      </c>
      <c r="J132" s="1"/>
    </row>
    <row r="133" spans="1:10">
      <c r="A133" s="1696"/>
      <c r="B133" s="1696"/>
      <c r="C133" s="1696"/>
      <c r="D133" s="1696"/>
      <c r="E133" s="1698"/>
      <c r="F133" s="1698"/>
      <c r="G133" s="340" t="s">
        <v>1822</v>
      </c>
      <c r="H133" s="305" t="s">
        <v>1825</v>
      </c>
      <c r="I133" s="305" t="s">
        <v>1824</v>
      </c>
      <c r="J133" s="1"/>
    </row>
    <row r="134" spans="1:10">
      <c r="A134" s="1696"/>
      <c r="B134" s="1696"/>
      <c r="C134" s="1696"/>
      <c r="D134" s="1696"/>
      <c r="E134" s="1698"/>
      <c r="F134" s="1698"/>
      <c r="G134" s="340" t="s">
        <v>1826</v>
      </c>
      <c r="H134" s="305" t="s">
        <v>1827</v>
      </c>
      <c r="I134" s="305" t="s">
        <v>1828</v>
      </c>
      <c r="J134" s="1"/>
    </row>
    <row r="135" spans="1:10">
      <c r="A135" s="1696"/>
      <c r="B135" s="1696"/>
      <c r="C135" s="1696"/>
      <c r="D135" s="1696"/>
      <c r="E135" s="1698"/>
      <c r="F135" s="1698"/>
      <c r="G135" s="340" t="s">
        <v>1829</v>
      </c>
      <c r="H135" s="305" t="s">
        <v>1830</v>
      </c>
      <c r="I135" s="305" t="s">
        <v>1831</v>
      </c>
      <c r="J135" s="1"/>
    </row>
    <row r="136" spans="1:10">
      <c r="A136" s="1696"/>
      <c r="B136" s="1696"/>
      <c r="C136" s="1696"/>
      <c r="D136" s="1696"/>
      <c r="E136" s="1698"/>
      <c r="F136" s="1698"/>
      <c r="G136" s="340" t="s">
        <v>1832</v>
      </c>
      <c r="H136" s="305" t="s">
        <v>1833</v>
      </c>
      <c r="I136" s="305" t="s">
        <v>1656</v>
      </c>
      <c r="J136" s="1"/>
    </row>
    <row r="137" spans="1:10">
      <c r="A137" s="1696"/>
      <c r="B137" s="1696"/>
      <c r="C137" s="1696"/>
      <c r="D137" s="1696"/>
      <c r="E137" s="1698"/>
      <c r="F137" s="1698"/>
      <c r="G137" s="340" t="s">
        <v>1834</v>
      </c>
      <c r="H137" s="305" t="s">
        <v>1835</v>
      </c>
      <c r="I137" s="305" t="s">
        <v>1836</v>
      </c>
      <c r="J137" s="1"/>
    </row>
    <row r="138" spans="1:10">
      <c r="A138" s="1696"/>
      <c r="B138" s="1696"/>
      <c r="C138" s="1696"/>
      <c r="D138" s="1696"/>
      <c r="E138" s="1698"/>
      <c r="F138" s="1698"/>
      <c r="G138" s="340" t="s">
        <v>1837</v>
      </c>
      <c r="H138" s="305" t="s">
        <v>1838</v>
      </c>
      <c r="I138" s="305" t="s">
        <v>1839</v>
      </c>
      <c r="J138" s="1"/>
    </row>
    <row r="139" spans="1:10">
      <c r="A139" s="1696"/>
      <c r="B139" s="1696"/>
      <c r="C139" s="1696"/>
      <c r="D139" s="1696"/>
      <c r="E139" s="1698"/>
      <c r="F139" s="1698"/>
      <c r="G139" s="340" t="s">
        <v>1840</v>
      </c>
      <c r="H139" s="305" t="s">
        <v>1841</v>
      </c>
      <c r="I139" s="305" t="s">
        <v>1821</v>
      </c>
      <c r="J139" s="1"/>
    </row>
    <row r="140" spans="1:10">
      <c r="A140" s="1696"/>
      <c r="B140" s="1696"/>
      <c r="C140" s="1696"/>
      <c r="D140" s="1696"/>
      <c r="E140" s="1698"/>
      <c r="F140" s="1698"/>
      <c r="G140" s="340" t="s">
        <v>1842</v>
      </c>
      <c r="H140" s="305" t="s">
        <v>1843</v>
      </c>
      <c r="I140" s="305" t="s">
        <v>1821</v>
      </c>
      <c r="J140" s="1"/>
    </row>
    <row r="141" spans="1:10">
      <c r="A141" s="1696"/>
      <c r="B141" s="1696"/>
      <c r="C141" s="1696"/>
      <c r="D141" s="1696"/>
      <c r="E141" s="1698"/>
      <c r="F141" s="1698"/>
      <c r="G141" s="340" t="s">
        <v>1842</v>
      </c>
      <c r="H141" s="305" t="s">
        <v>1844</v>
      </c>
      <c r="I141" s="305" t="s">
        <v>1845</v>
      </c>
      <c r="J141" s="1"/>
    </row>
    <row r="142" spans="1:10">
      <c r="A142" s="1696"/>
      <c r="B142" s="1696"/>
      <c r="C142" s="1696"/>
      <c r="D142" s="1696"/>
      <c r="E142" s="1698"/>
      <c r="F142" s="1698"/>
      <c r="G142" s="340" t="s">
        <v>4171</v>
      </c>
      <c r="H142" s="305" t="s">
        <v>1846</v>
      </c>
      <c r="I142" s="305"/>
      <c r="J142" s="1"/>
    </row>
    <row r="143" spans="1:10">
      <c r="A143" s="1696"/>
      <c r="B143" s="1696"/>
      <c r="C143" s="1696"/>
      <c r="D143" s="1696"/>
      <c r="E143" s="1698"/>
      <c r="F143" s="1698"/>
      <c r="G143" s="340" t="s">
        <v>1695</v>
      </c>
      <c r="H143" s="305" t="s">
        <v>1847</v>
      </c>
      <c r="I143" s="305"/>
      <c r="J143" s="1"/>
    </row>
    <row r="144" spans="1:10">
      <c r="A144" s="1696"/>
      <c r="B144" s="1696"/>
      <c r="C144" s="1696"/>
      <c r="D144" s="1696"/>
      <c r="E144" s="1698"/>
      <c r="F144" s="1698"/>
      <c r="G144" s="340" t="s">
        <v>1848</v>
      </c>
      <c r="H144" s="305" t="s">
        <v>1849</v>
      </c>
      <c r="I144" s="305"/>
      <c r="J144" s="1"/>
    </row>
    <row r="145" spans="1:10">
      <c r="A145" s="1696"/>
      <c r="B145" s="1696"/>
      <c r="C145" s="1696"/>
      <c r="D145" s="1696"/>
      <c r="E145" s="1698"/>
      <c r="F145" s="1698"/>
      <c r="G145" s="340" t="s">
        <v>1850</v>
      </c>
      <c r="H145" s="305" t="s">
        <v>1851</v>
      </c>
      <c r="I145" s="305"/>
      <c r="J145" s="1"/>
    </row>
    <row r="146" spans="1:10">
      <c r="A146" s="1696"/>
      <c r="B146" s="1696"/>
      <c r="C146" s="1696"/>
      <c r="D146" s="1696"/>
      <c r="E146" s="1698"/>
      <c r="F146" s="1698"/>
      <c r="G146" s="340" t="s">
        <v>1852</v>
      </c>
      <c r="H146" s="305" t="s">
        <v>1853</v>
      </c>
      <c r="I146" s="305"/>
      <c r="J146" s="1"/>
    </row>
    <row r="147" spans="1:10">
      <c r="A147" s="1696"/>
      <c r="B147" s="1696"/>
      <c r="C147" s="1696"/>
      <c r="D147" s="1696"/>
      <c r="E147" s="1698"/>
      <c r="F147" s="1698"/>
      <c r="G147" s="340" t="s">
        <v>1854</v>
      </c>
      <c r="H147" s="305" t="s">
        <v>1855</v>
      </c>
      <c r="I147" s="305"/>
      <c r="J147" s="1"/>
    </row>
    <row r="148" spans="1:10">
      <c r="A148" s="1696"/>
      <c r="B148" s="1696"/>
      <c r="C148" s="1696"/>
      <c r="D148" s="1696"/>
      <c r="E148" s="1698"/>
      <c r="F148" s="1698"/>
      <c r="G148" s="340" t="s">
        <v>1856</v>
      </c>
      <c r="H148" s="305" t="s">
        <v>1857</v>
      </c>
      <c r="I148" s="305"/>
      <c r="J148" s="1"/>
    </row>
    <row r="149" spans="1:10">
      <c r="A149" s="1696"/>
      <c r="B149" s="1696"/>
      <c r="C149" s="1696"/>
      <c r="D149" s="1696"/>
      <c r="E149" s="1698"/>
      <c r="F149" s="1698"/>
      <c r="G149" s="340" t="s">
        <v>1858</v>
      </c>
      <c r="H149" s="305" t="s">
        <v>1859</v>
      </c>
      <c r="I149" s="305"/>
      <c r="J149" s="1"/>
    </row>
    <row r="150" spans="1:10">
      <c r="A150" s="1696"/>
      <c r="B150" s="1696"/>
      <c r="C150" s="1696"/>
      <c r="D150" s="1696"/>
      <c r="E150" s="1698"/>
      <c r="F150" s="1698"/>
      <c r="G150" s="340" t="s">
        <v>1860</v>
      </c>
      <c r="H150" s="305" t="s">
        <v>1861</v>
      </c>
      <c r="I150" s="305"/>
      <c r="J150" s="1"/>
    </row>
    <row r="151" spans="1:10">
      <c r="A151" s="1696"/>
      <c r="B151" s="1696"/>
      <c r="C151" s="1696"/>
      <c r="D151" s="1696"/>
      <c r="E151" s="1698"/>
      <c r="F151" s="1698"/>
      <c r="G151" s="340" t="s">
        <v>1862</v>
      </c>
      <c r="H151" s="305" t="s">
        <v>1863</v>
      </c>
      <c r="I151" s="305"/>
      <c r="J151" s="1"/>
    </row>
    <row r="152" spans="1:10">
      <c r="A152" s="1696"/>
      <c r="B152" s="1696"/>
      <c r="C152" s="1696"/>
      <c r="D152" s="1696"/>
      <c r="E152" s="1698"/>
      <c r="F152" s="1698"/>
      <c r="G152" s="340" t="s">
        <v>1864</v>
      </c>
      <c r="H152" s="305" t="s">
        <v>1865</v>
      </c>
      <c r="I152" s="305"/>
      <c r="J152" s="1"/>
    </row>
    <row r="153" spans="1:10">
      <c r="A153" s="1696"/>
      <c r="B153" s="1696"/>
      <c r="C153" s="1696"/>
      <c r="D153" s="1696"/>
      <c r="E153" s="1698"/>
      <c r="F153" s="1698"/>
      <c r="G153" s="340" t="s">
        <v>1866</v>
      </c>
      <c r="H153" s="305" t="s">
        <v>1867</v>
      </c>
      <c r="I153" s="305" t="s">
        <v>1824</v>
      </c>
      <c r="J153" s="1"/>
    </row>
    <row r="154" spans="1:10">
      <c r="A154" s="1696"/>
      <c r="B154" s="1696"/>
      <c r="C154" s="1696"/>
      <c r="D154" s="1696"/>
      <c r="E154" s="1698"/>
      <c r="F154" s="1698"/>
      <c r="G154" s="340" t="s">
        <v>1868</v>
      </c>
      <c r="H154" s="305" t="s">
        <v>1869</v>
      </c>
      <c r="I154" s="305" t="s">
        <v>1870</v>
      </c>
      <c r="J154" s="1"/>
    </row>
    <row r="155" spans="1:10">
      <c r="A155" s="1696"/>
      <c r="B155" s="1696"/>
      <c r="C155" s="1696"/>
      <c r="D155" s="1696"/>
      <c r="E155" s="1698"/>
      <c r="F155" s="1698"/>
      <c r="G155" s="340" t="s">
        <v>1871</v>
      </c>
      <c r="H155" s="305" t="s">
        <v>1872</v>
      </c>
      <c r="I155" s="305" t="s">
        <v>1873</v>
      </c>
      <c r="J155" s="1"/>
    </row>
    <row r="156" spans="1:10">
      <c r="A156" s="1696"/>
      <c r="B156" s="1696"/>
      <c r="C156" s="1696"/>
      <c r="D156" s="1696"/>
      <c r="E156" s="1698"/>
      <c r="F156" s="1698"/>
      <c r="G156" s="340" t="s">
        <v>1874</v>
      </c>
      <c r="H156" s="305" t="s">
        <v>1875</v>
      </c>
      <c r="I156" s="305" t="s">
        <v>1870</v>
      </c>
      <c r="J156" s="1"/>
    </row>
    <row r="157" spans="1:10">
      <c r="A157" s="1696"/>
      <c r="B157" s="1696"/>
      <c r="C157" s="1696"/>
      <c r="D157" s="1696"/>
      <c r="E157" s="1698"/>
      <c r="F157" s="1698"/>
      <c r="G157" s="340" t="s">
        <v>1874</v>
      </c>
      <c r="H157" s="305" t="s">
        <v>1876</v>
      </c>
      <c r="I157" s="305" t="s">
        <v>1870</v>
      </c>
      <c r="J157" s="1"/>
    </row>
    <row r="158" spans="1:10">
      <c r="A158" s="1696"/>
      <c r="B158" s="1696"/>
      <c r="C158" s="1696"/>
      <c r="D158" s="1696"/>
      <c r="E158" s="1698"/>
      <c r="F158" s="1698"/>
      <c r="G158" s="340" t="s">
        <v>1877</v>
      </c>
      <c r="H158" s="305" t="s">
        <v>1878</v>
      </c>
      <c r="I158" s="305" t="s">
        <v>1821</v>
      </c>
      <c r="J158" s="1"/>
    </row>
    <row r="159" spans="1:10">
      <c r="A159" s="1696"/>
      <c r="B159" s="1696"/>
      <c r="C159" s="1696"/>
      <c r="D159" s="1696"/>
      <c r="E159" s="1698"/>
      <c r="F159" s="1698"/>
      <c r="G159" s="340" t="s">
        <v>1879</v>
      </c>
      <c r="H159" s="305" t="s">
        <v>1880</v>
      </c>
      <c r="I159" s="305" t="s">
        <v>1870</v>
      </c>
      <c r="J159" s="1"/>
    </row>
    <row r="160" spans="1:10">
      <c r="A160" s="1696"/>
      <c r="B160" s="1696"/>
      <c r="C160" s="1696"/>
      <c r="D160" s="1696"/>
      <c r="E160" s="1698"/>
      <c r="F160" s="1698"/>
      <c r="G160" s="340" t="s">
        <v>1881</v>
      </c>
      <c r="H160" s="305" t="s">
        <v>1882</v>
      </c>
      <c r="I160" s="305" t="s">
        <v>1883</v>
      </c>
      <c r="J160" s="1"/>
    </row>
    <row r="161" spans="1:10">
      <c r="A161" s="1696"/>
      <c r="B161" s="1696"/>
      <c r="C161" s="1696"/>
      <c r="D161" s="1696"/>
      <c r="E161" s="1698"/>
      <c r="F161" s="1698"/>
      <c r="G161" s="340" t="s">
        <v>1884</v>
      </c>
      <c r="H161" s="305" t="s">
        <v>1885</v>
      </c>
      <c r="I161" s="305" t="s">
        <v>1886</v>
      </c>
      <c r="J161" s="1"/>
    </row>
    <row r="162" spans="1:10">
      <c r="A162" s="1696"/>
      <c r="B162" s="1696"/>
      <c r="C162" s="1696"/>
      <c r="D162" s="1696"/>
      <c r="E162" s="1698"/>
      <c r="F162" s="1698"/>
      <c r="G162" s="340" t="s">
        <v>1887</v>
      </c>
      <c r="H162" s="305" t="s">
        <v>1888</v>
      </c>
      <c r="I162" s="305" t="s">
        <v>1814</v>
      </c>
      <c r="J162" s="1"/>
    </row>
    <row r="163" spans="1:10">
      <c r="A163" s="1696"/>
      <c r="B163" s="1696"/>
      <c r="C163" s="1696"/>
      <c r="D163" s="1696"/>
      <c r="E163" s="1698"/>
      <c r="F163" s="1698"/>
      <c r="G163" s="340" t="s">
        <v>1889</v>
      </c>
      <c r="H163" s="305" t="s">
        <v>1890</v>
      </c>
      <c r="I163" s="305" t="s">
        <v>1814</v>
      </c>
      <c r="J163" s="1"/>
    </row>
    <row r="164" spans="1:10">
      <c r="A164" s="1696"/>
      <c r="B164" s="1696"/>
      <c r="C164" s="1696"/>
      <c r="D164" s="1696"/>
      <c r="E164" s="1698"/>
      <c r="F164" s="1698"/>
      <c r="G164" s="340" t="s">
        <v>1891</v>
      </c>
      <c r="H164" s="305" t="s">
        <v>1892</v>
      </c>
      <c r="I164" s="305" t="s">
        <v>1814</v>
      </c>
      <c r="J164" s="1"/>
    </row>
    <row r="165" spans="1:10">
      <c r="A165" s="1697"/>
      <c r="B165" s="1697"/>
      <c r="C165" s="1697"/>
      <c r="D165" s="1697"/>
      <c r="E165" s="1698"/>
      <c r="F165" s="1698"/>
      <c r="G165" s="340" t="s">
        <v>1893</v>
      </c>
      <c r="H165" s="305" t="s">
        <v>1894</v>
      </c>
      <c r="I165" s="305" t="s">
        <v>1814</v>
      </c>
      <c r="J165" s="1"/>
    </row>
    <row r="166" spans="1:10" ht="124.2">
      <c r="A166" s="1698" t="s">
        <v>4175</v>
      </c>
      <c r="B166" s="1698" t="s">
        <v>1895</v>
      </c>
      <c r="C166" s="1704" t="s">
        <v>1896</v>
      </c>
      <c r="D166" s="1698">
        <v>3</v>
      </c>
      <c r="E166" s="1698">
        <v>31.73</v>
      </c>
      <c r="F166" s="1698" t="s">
        <v>1897</v>
      </c>
      <c r="G166" s="337" t="s">
        <v>1898</v>
      </c>
      <c r="H166" s="338" t="s">
        <v>1899</v>
      </c>
      <c r="I166" s="338">
        <v>2008</v>
      </c>
      <c r="J166" s="1"/>
    </row>
    <row r="167" spans="1:10" ht="41.4">
      <c r="A167" s="1698"/>
      <c r="B167" s="1698"/>
      <c r="C167" s="1704"/>
      <c r="D167" s="1698"/>
      <c r="E167" s="1698"/>
      <c r="F167" s="1698"/>
      <c r="G167" s="337" t="s">
        <v>1900</v>
      </c>
      <c r="H167" s="338" t="s">
        <v>1901</v>
      </c>
      <c r="I167" s="338">
        <v>2008</v>
      </c>
      <c r="J167" s="1"/>
    </row>
    <row r="168" spans="1:10" ht="41.4">
      <c r="A168" s="1698"/>
      <c r="B168" s="1698"/>
      <c r="C168" s="1704"/>
      <c r="D168" s="1698"/>
      <c r="E168" s="1698"/>
      <c r="F168" s="1698"/>
      <c r="G168" s="337" t="s">
        <v>4173</v>
      </c>
      <c r="H168" s="338">
        <v>500400</v>
      </c>
      <c r="I168" s="338">
        <v>2008</v>
      </c>
      <c r="J168" s="1"/>
    </row>
    <row r="169" spans="1:10" ht="55.2">
      <c r="A169" s="1698"/>
      <c r="B169" s="1698"/>
      <c r="C169" s="1704"/>
      <c r="D169" s="1698"/>
      <c r="E169" s="1698"/>
      <c r="F169" s="1698"/>
      <c r="G169" s="337" t="s">
        <v>1902</v>
      </c>
      <c r="H169" s="338">
        <v>2300043</v>
      </c>
      <c r="I169" s="338">
        <v>2008</v>
      </c>
      <c r="J169" s="1"/>
    </row>
    <row r="170" spans="1:10" ht="27.6">
      <c r="A170" s="1698"/>
      <c r="B170" s="1698"/>
      <c r="C170" s="1704"/>
      <c r="D170" s="1698"/>
      <c r="E170" s="1698"/>
      <c r="F170" s="1698"/>
      <c r="G170" s="337" t="s">
        <v>1903</v>
      </c>
      <c r="H170" s="338">
        <v>500302</v>
      </c>
      <c r="I170" s="338">
        <v>2008</v>
      </c>
      <c r="J170" s="1"/>
    </row>
    <row r="171" spans="1:10" ht="41.4">
      <c r="A171" s="1698"/>
      <c r="B171" s="1698"/>
      <c r="C171" s="1704"/>
      <c r="D171" s="1698"/>
      <c r="E171" s="1698"/>
      <c r="F171" s="1698"/>
      <c r="G171" s="337" t="s">
        <v>1904</v>
      </c>
      <c r="H171" s="338"/>
      <c r="I171" s="338">
        <v>2008</v>
      </c>
      <c r="J171" s="1"/>
    </row>
    <row r="172" spans="1:10" ht="27.6">
      <c r="A172" s="1698"/>
      <c r="B172" s="1698"/>
      <c r="C172" s="1704"/>
      <c r="D172" s="1698"/>
      <c r="E172" s="1698"/>
      <c r="F172" s="1698"/>
      <c r="G172" s="337" t="s">
        <v>1905</v>
      </c>
      <c r="H172" s="338">
        <v>500349</v>
      </c>
      <c r="I172" s="338">
        <v>2010</v>
      </c>
      <c r="J172" s="1"/>
    </row>
    <row r="173" spans="1:10" ht="55.2">
      <c r="A173" s="1698"/>
      <c r="B173" s="1698"/>
      <c r="C173" s="1704"/>
      <c r="D173" s="1698"/>
      <c r="E173" s="1698"/>
      <c r="F173" s="1698"/>
      <c r="G173" s="337" t="s">
        <v>1906</v>
      </c>
      <c r="H173" s="338" t="s">
        <v>1907</v>
      </c>
      <c r="I173" s="338">
        <v>2010</v>
      </c>
      <c r="J173" s="1"/>
    </row>
    <row r="174" spans="1:10" ht="41.4">
      <c r="A174" s="1698"/>
      <c r="B174" s="1698"/>
      <c r="C174" s="1704"/>
      <c r="D174" s="1698"/>
      <c r="E174" s="1698"/>
      <c r="F174" s="1698"/>
      <c r="G174" s="337" t="s">
        <v>1908</v>
      </c>
      <c r="H174" s="338">
        <v>602391</v>
      </c>
      <c r="I174" s="338">
        <v>2009</v>
      </c>
      <c r="J174" s="1"/>
    </row>
    <row r="175" spans="1:10" ht="27.6">
      <c r="A175" s="1698"/>
      <c r="B175" s="1698"/>
      <c r="C175" s="1704"/>
      <c r="D175" s="1698"/>
      <c r="E175" s="1698"/>
      <c r="F175" s="1698"/>
      <c r="G175" s="337" t="s">
        <v>1917</v>
      </c>
      <c r="H175" s="338" t="s">
        <v>1918</v>
      </c>
      <c r="I175" s="338">
        <v>2010</v>
      </c>
      <c r="J175" s="1"/>
    </row>
    <row r="176" spans="1:10" ht="41.4">
      <c r="A176" s="1698"/>
      <c r="B176" s="1698"/>
      <c r="C176" s="1704"/>
      <c r="D176" s="1698"/>
      <c r="E176" s="1698"/>
      <c r="F176" s="1698"/>
      <c r="G176" s="337" t="s">
        <v>4174</v>
      </c>
      <c r="H176" s="338" t="s">
        <v>1919</v>
      </c>
      <c r="I176" s="338">
        <v>2010</v>
      </c>
      <c r="J176" s="1"/>
    </row>
    <row r="177" spans="1:10" ht="41.4">
      <c r="A177" s="1698"/>
      <c r="B177" s="1698"/>
      <c r="C177" s="1704"/>
      <c r="D177" s="1698"/>
      <c r="E177" s="1698"/>
      <c r="F177" s="1698"/>
      <c r="G177" s="337" t="s">
        <v>1920</v>
      </c>
      <c r="H177" s="338" t="s">
        <v>1921</v>
      </c>
      <c r="I177" s="338">
        <v>2010</v>
      </c>
      <c r="J177" s="1"/>
    </row>
    <row r="178" spans="1:10" ht="55.2">
      <c r="A178" s="1698"/>
      <c r="B178" s="1698"/>
      <c r="C178" s="1704"/>
      <c r="D178" s="1698"/>
      <c r="E178" s="1698"/>
      <c r="F178" s="1698"/>
      <c r="G178" s="337" t="s">
        <v>1922</v>
      </c>
      <c r="H178" s="338" t="s">
        <v>1923</v>
      </c>
      <c r="I178" s="338">
        <v>2010</v>
      </c>
      <c r="J178" s="1"/>
    </row>
    <row r="179" spans="1:10" ht="41.4">
      <c r="A179" s="1698"/>
      <c r="B179" s="1698"/>
      <c r="C179" s="1704"/>
      <c r="D179" s="1698"/>
      <c r="E179" s="1698"/>
      <c r="F179" s="1698"/>
      <c r="G179" s="337" t="s">
        <v>1924</v>
      </c>
      <c r="H179" s="338" t="s">
        <v>1925</v>
      </c>
      <c r="I179" s="338">
        <v>2010</v>
      </c>
      <c r="J179" s="1"/>
    </row>
    <row r="180" spans="1:10" ht="27.6">
      <c r="A180" s="1698"/>
      <c r="B180" s="1698"/>
      <c r="C180" s="1704"/>
      <c r="D180" s="1698"/>
      <c r="E180" s="1698"/>
      <c r="F180" s="1698"/>
      <c r="G180" s="337" t="s">
        <v>1926</v>
      </c>
      <c r="H180" s="338">
        <v>2300156</v>
      </c>
      <c r="I180" s="338"/>
      <c r="J180" s="1"/>
    </row>
    <row r="181" spans="1:10" ht="27.6">
      <c r="A181" s="1695" t="s">
        <v>4177</v>
      </c>
      <c r="B181" s="1695" t="s">
        <v>1752</v>
      </c>
      <c r="C181" s="1698" t="s">
        <v>4176</v>
      </c>
      <c r="D181" s="1695">
        <v>2</v>
      </c>
      <c r="E181" s="1698">
        <v>3.8</v>
      </c>
      <c r="F181" s="1695" t="s">
        <v>1721</v>
      </c>
      <c r="G181" s="237" t="s">
        <v>1596</v>
      </c>
      <c r="H181" s="304">
        <v>602532</v>
      </c>
      <c r="I181" s="304" t="s">
        <v>1808</v>
      </c>
      <c r="J181" s="1"/>
    </row>
    <row r="182" spans="1:10" ht="27.6">
      <c r="A182" s="1696"/>
      <c r="B182" s="1696"/>
      <c r="C182" s="1698"/>
      <c r="D182" s="1696"/>
      <c r="E182" s="1698"/>
      <c r="F182" s="1696"/>
      <c r="G182" s="237" t="s">
        <v>1927</v>
      </c>
      <c r="H182" s="304">
        <v>600878</v>
      </c>
      <c r="I182" s="304" t="s">
        <v>1928</v>
      </c>
      <c r="J182" s="1"/>
    </row>
    <row r="183" spans="1:10" ht="27.6">
      <c r="A183" s="1696"/>
      <c r="B183" s="1696"/>
      <c r="C183" s="1698"/>
      <c r="D183" s="1696"/>
      <c r="E183" s="1698"/>
      <c r="F183" s="1696"/>
      <c r="G183" s="237" t="s">
        <v>1929</v>
      </c>
      <c r="H183" s="304">
        <v>601321</v>
      </c>
      <c r="I183" s="304" t="s">
        <v>1764</v>
      </c>
      <c r="J183" s="1"/>
    </row>
    <row r="184" spans="1:10" ht="27.6">
      <c r="A184" s="1696"/>
      <c r="B184" s="1696"/>
      <c r="C184" s="1698"/>
      <c r="D184" s="1696"/>
      <c r="E184" s="1698"/>
      <c r="F184" s="1696"/>
      <c r="G184" s="237" t="s">
        <v>1930</v>
      </c>
      <c r="H184" s="304">
        <v>600636</v>
      </c>
      <c r="I184" s="304" t="s">
        <v>1931</v>
      </c>
      <c r="J184" s="1"/>
    </row>
    <row r="185" spans="1:10" ht="69">
      <c r="A185" s="1696"/>
      <c r="B185" s="1696"/>
      <c r="C185" s="1698"/>
      <c r="D185" s="1696"/>
      <c r="E185" s="1698"/>
      <c r="F185" s="1696"/>
      <c r="G185" s="237" t="s">
        <v>1932</v>
      </c>
      <c r="H185" s="304">
        <v>600882</v>
      </c>
      <c r="I185" s="304" t="s">
        <v>1933</v>
      </c>
      <c r="J185" s="1"/>
    </row>
    <row r="186" spans="1:10" ht="27.6">
      <c r="A186" s="1696"/>
      <c r="B186" s="1696"/>
      <c r="C186" s="1698"/>
      <c r="D186" s="1696"/>
      <c r="E186" s="1698"/>
      <c r="F186" s="1696"/>
      <c r="G186" s="237" t="s">
        <v>1934</v>
      </c>
      <c r="H186" s="304">
        <v>600451</v>
      </c>
      <c r="I186" s="304" t="s">
        <v>1935</v>
      </c>
      <c r="J186" s="1"/>
    </row>
    <row r="187" spans="1:10" ht="27.6">
      <c r="A187" s="1696"/>
      <c r="B187" s="1696"/>
      <c r="C187" s="1698"/>
      <c r="D187" s="1696"/>
      <c r="E187" s="1698"/>
      <c r="F187" s="1696"/>
      <c r="G187" s="237" t="s">
        <v>1936</v>
      </c>
      <c r="H187" s="304">
        <v>602303</v>
      </c>
      <c r="I187" s="304" t="s">
        <v>1937</v>
      </c>
      <c r="J187" s="1"/>
    </row>
    <row r="188" spans="1:10" ht="27.6">
      <c r="A188" s="1696"/>
      <c r="B188" s="1696"/>
      <c r="C188" s="1698"/>
      <c r="D188" s="1696"/>
      <c r="E188" s="1698"/>
      <c r="F188" s="1696"/>
      <c r="G188" s="237" t="s">
        <v>1938</v>
      </c>
      <c r="H188" s="304">
        <v>602358</v>
      </c>
      <c r="I188" s="304" t="s">
        <v>1808</v>
      </c>
      <c r="J188" s="1"/>
    </row>
    <row r="189" spans="1:10" ht="27.6">
      <c r="A189" s="1696"/>
      <c r="B189" s="1696"/>
      <c r="C189" s="1698"/>
      <c r="D189" s="1696"/>
      <c r="E189" s="1698"/>
      <c r="F189" s="1696"/>
      <c r="G189" s="237" t="s">
        <v>1939</v>
      </c>
      <c r="H189" s="304">
        <v>600447</v>
      </c>
      <c r="I189" s="304" t="s">
        <v>1935</v>
      </c>
      <c r="J189" s="1"/>
    </row>
    <row r="190" spans="1:10" ht="27.6">
      <c r="A190" s="1696"/>
      <c r="B190" s="1696"/>
      <c r="C190" s="1698"/>
      <c r="D190" s="1696"/>
      <c r="E190" s="1698"/>
      <c r="F190" s="1696"/>
      <c r="G190" s="237" t="s">
        <v>1940</v>
      </c>
      <c r="H190" s="304">
        <v>600494</v>
      </c>
      <c r="I190" s="304" t="s">
        <v>1941</v>
      </c>
      <c r="J190" s="1"/>
    </row>
    <row r="191" spans="1:10" ht="27.6">
      <c r="A191" s="1696"/>
      <c r="B191" s="1696"/>
      <c r="C191" s="1698"/>
      <c r="D191" s="1696"/>
      <c r="E191" s="1698"/>
      <c r="F191" s="1696"/>
      <c r="G191" s="237" t="s">
        <v>1942</v>
      </c>
      <c r="H191" s="304">
        <v>600037</v>
      </c>
      <c r="I191" s="304" t="s">
        <v>1943</v>
      </c>
      <c r="J191" s="1"/>
    </row>
    <row r="192" spans="1:10" ht="27.6">
      <c r="A192" s="1696"/>
      <c r="B192" s="1696"/>
      <c r="C192" s="1698"/>
      <c r="D192" s="1696"/>
      <c r="E192" s="1698"/>
      <c r="F192" s="1696"/>
      <c r="G192" s="237" t="s">
        <v>1944</v>
      </c>
      <c r="H192" s="304">
        <v>2300139</v>
      </c>
      <c r="I192" s="304"/>
      <c r="J192" s="1"/>
    </row>
    <row r="193" spans="1:10" ht="27.6">
      <c r="A193" s="1696"/>
      <c r="B193" s="1696"/>
      <c r="C193" s="1698"/>
      <c r="D193" s="1696"/>
      <c r="E193" s="1698"/>
      <c r="F193" s="1696"/>
      <c r="G193" s="237" t="s">
        <v>1944</v>
      </c>
      <c r="H193" s="304">
        <v>2300140</v>
      </c>
      <c r="I193" s="304"/>
      <c r="J193" s="1"/>
    </row>
    <row r="194" spans="1:10">
      <c r="A194" s="1696"/>
      <c r="B194" s="1696"/>
      <c r="C194" s="1698"/>
      <c r="D194" s="1696"/>
      <c r="E194" s="1698"/>
      <c r="F194" s="1696"/>
      <c r="G194" s="237" t="s">
        <v>1945</v>
      </c>
      <c r="H194" s="304">
        <v>2300141</v>
      </c>
      <c r="I194" s="304"/>
      <c r="J194" s="1"/>
    </row>
    <row r="195" spans="1:10">
      <c r="A195" s="1696"/>
      <c r="B195" s="1696"/>
      <c r="C195" s="1698"/>
      <c r="D195" s="1696"/>
      <c r="E195" s="1698"/>
      <c r="F195" s="1696"/>
      <c r="G195" s="237" t="s">
        <v>1945</v>
      </c>
      <c r="H195" s="304">
        <v>2300142</v>
      </c>
      <c r="I195" s="304"/>
      <c r="J195" s="1"/>
    </row>
    <row r="196" spans="1:10" ht="27.6">
      <c r="A196" s="1696"/>
      <c r="B196" s="1696"/>
      <c r="C196" s="1698"/>
      <c r="D196" s="1696"/>
      <c r="E196" s="1698"/>
      <c r="F196" s="1696"/>
      <c r="G196" s="237" t="s">
        <v>1946</v>
      </c>
      <c r="H196" s="304">
        <v>2300149</v>
      </c>
      <c r="I196" s="304"/>
      <c r="J196" s="1"/>
    </row>
    <row r="197" spans="1:10" ht="27.6">
      <c r="A197" s="1696"/>
      <c r="B197" s="1696"/>
      <c r="C197" s="1698"/>
      <c r="D197" s="1696"/>
      <c r="E197" s="1698"/>
      <c r="F197" s="1696"/>
      <c r="G197" s="237" t="s">
        <v>1946</v>
      </c>
      <c r="H197" s="304">
        <v>2300150</v>
      </c>
      <c r="I197" s="304"/>
      <c r="J197" s="1"/>
    </row>
    <row r="198" spans="1:10" ht="27.6">
      <c r="A198" s="1696"/>
      <c r="B198" s="1696"/>
      <c r="C198" s="1698"/>
      <c r="D198" s="1696"/>
      <c r="E198" s="1698"/>
      <c r="F198" s="1696"/>
      <c r="G198" s="237" t="s">
        <v>1947</v>
      </c>
      <c r="H198" s="304">
        <v>3000756</v>
      </c>
      <c r="I198" s="304"/>
      <c r="J198" s="1"/>
    </row>
    <row r="199" spans="1:10" ht="27.6">
      <c r="A199" s="1696"/>
      <c r="B199" s="1696"/>
      <c r="C199" s="1698"/>
      <c r="D199" s="1696"/>
      <c r="E199" s="1698"/>
      <c r="F199" s="1696"/>
      <c r="G199" s="237" t="s">
        <v>1948</v>
      </c>
      <c r="H199" s="304">
        <v>3000757</v>
      </c>
      <c r="I199" s="304"/>
      <c r="J199" s="1"/>
    </row>
    <row r="200" spans="1:10" ht="27.6">
      <c r="A200" s="1696"/>
      <c r="B200" s="1696"/>
      <c r="C200" s="1698"/>
      <c r="D200" s="1696"/>
      <c r="E200" s="1698"/>
      <c r="F200" s="1696"/>
      <c r="G200" s="237" t="s">
        <v>1949</v>
      </c>
      <c r="H200" s="304">
        <v>3000758</v>
      </c>
      <c r="I200" s="304"/>
      <c r="J200" s="1"/>
    </row>
    <row r="201" spans="1:10" ht="27.6">
      <c r="A201" s="1696"/>
      <c r="B201" s="1696"/>
      <c r="C201" s="1698"/>
      <c r="D201" s="1696"/>
      <c r="E201" s="1698"/>
      <c r="F201" s="1696"/>
      <c r="G201" s="237" t="s">
        <v>1950</v>
      </c>
      <c r="H201" s="304">
        <v>3000811</v>
      </c>
      <c r="I201" s="304"/>
      <c r="J201" s="1"/>
    </row>
    <row r="202" spans="1:10" ht="27.6">
      <c r="A202" s="1696"/>
      <c r="B202" s="1696"/>
      <c r="C202" s="1698"/>
      <c r="D202" s="1696"/>
      <c r="E202" s="1698"/>
      <c r="F202" s="1696"/>
      <c r="G202" s="237" t="s">
        <v>1951</v>
      </c>
      <c r="H202" s="304">
        <v>3000818</v>
      </c>
      <c r="I202" s="304"/>
      <c r="J202" s="1"/>
    </row>
    <row r="203" spans="1:10" ht="27.6">
      <c r="A203" s="1696"/>
      <c r="B203" s="1696"/>
      <c r="C203" s="1698"/>
      <c r="D203" s="1696"/>
      <c r="E203" s="1698"/>
      <c r="F203" s="1696"/>
      <c r="G203" s="237" t="s">
        <v>1951</v>
      </c>
      <c r="H203" s="304">
        <v>3000819</v>
      </c>
      <c r="I203" s="304"/>
      <c r="J203" s="1"/>
    </row>
    <row r="204" spans="1:10" ht="27.6">
      <c r="A204" s="1697"/>
      <c r="B204" s="1697"/>
      <c r="C204" s="1698"/>
      <c r="D204" s="1697"/>
      <c r="E204" s="1698"/>
      <c r="F204" s="1697"/>
      <c r="G204" s="237" t="s">
        <v>1735</v>
      </c>
      <c r="H204" s="304">
        <v>3000838</v>
      </c>
      <c r="I204" s="304"/>
      <c r="J204" s="1"/>
    </row>
  </sheetData>
  <mergeCells count="66">
    <mergeCell ref="F181:F204"/>
    <mergeCell ref="A181:A204"/>
    <mergeCell ref="B181:B204"/>
    <mergeCell ref="C181:C204"/>
    <mergeCell ref="D181:D204"/>
    <mergeCell ref="E181:E204"/>
    <mergeCell ref="E126:E165"/>
    <mergeCell ref="F126:F165"/>
    <mergeCell ref="A166:A180"/>
    <mergeCell ref="B166:B180"/>
    <mergeCell ref="C166:C180"/>
    <mergeCell ref="D166:D180"/>
    <mergeCell ref="E166:E180"/>
    <mergeCell ref="F166:F180"/>
    <mergeCell ref="A126:A165"/>
    <mergeCell ref="B126:B165"/>
    <mergeCell ref="C126:C165"/>
    <mergeCell ref="D126:D165"/>
    <mergeCell ref="E111:E121"/>
    <mergeCell ref="F111:F121"/>
    <mergeCell ref="A122:A125"/>
    <mergeCell ref="B122:B125"/>
    <mergeCell ref="C122:C125"/>
    <mergeCell ref="D122:D125"/>
    <mergeCell ref="E122:E125"/>
    <mergeCell ref="F122:F125"/>
    <mergeCell ref="A111:A121"/>
    <mergeCell ref="B111:B121"/>
    <mergeCell ref="C111:C121"/>
    <mergeCell ref="D111:D121"/>
    <mergeCell ref="F83:F89"/>
    <mergeCell ref="A90:A110"/>
    <mergeCell ref="B90:B110"/>
    <mergeCell ref="C90:C110"/>
    <mergeCell ref="D90:D110"/>
    <mergeCell ref="E90:E110"/>
    <mergeCell ref="F90:F110"/>
    <mergeCell ref="A83:A89"/>
    <mergeCell ref="B83:B89"/>
    <mergeCell ref="C83:C89"/>
    <mergeCell ref="D83:D89"/>
    <mergeCell ref="E83:E89"/>
    <mergeCell ref="D54:D82"/>
    <mergeCell ref="E54:E82"/>
    <mergeCell ref="F51:F53"/>
    <mergeCell ref="A51:A53"/>
    <mergeCell ref="B51:B53"/>
    <mergeCell ref="C51:C53"/>
    <mergeCell ref="D51:D53"/>
    <mergeCell ref="E51:E53"/>
    <mergeCell ref="F54:F82"/>
    <mergeCell ref="A54:A82"/>
    <mergeCell ref="B54:B82"/>
    <mergeCell ref="C54:C82"/>
    <mergeCell ref="F26:F50"/>
    <mergeCell ref="A10:A25"/>
    <mergeCell ref="B10:B25"/>
    <mergeCell ref="C10:C25"/>
    <mergeCell ref="D10:D25"/>
    <mergeCell ref="E10:E25"/>
    <mergeCell ref="F10:F25"/>
    <mergeCell ref="A26:A50"/>
    <mergeCell ref="B26:B50"/>
    <mergeCell ref="C26:C50"/>
    <mergeCell ref="D26:D50"/>
    <mergeCell ref="E26:E5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J89"/>
  <sheetViews>
    <sheetView workbookViewId="0">
      <selection activeCell="B2" sqref="B2"/>
    </sheetView>
  </sheetViews>
  <sheetFormatPr defaultColWidth="9.109375" defaultRowHeight="13.8"/>
  <cols>
    <col min="1" max="1" width="5.44140625" style="95" customWidth="1"/>
    <col min="2" max="2" width="5.88671875" style="95" customWidth="1"/>
    <col min="3" max="3" width="29.6640625" style="95" customWidth="1"/>
    <col min="4" max="4" width="17.33203125" style="102" customWidth="1"/>
    <col min="5" max="5" width="13.88671875" style="95" customWidth="1"/>
    <col min="6" max="6" width="9.109375" style="95"/>
    <col min="7" max="7" width="11.5546875" style="95" customWidth="1"/>
    <col min="8" max="8" width="27.88671875" style="95" customWidth="1"/>
    <col min="9" max="9" width="35" style="95" customWidth="1"/>
    <col min="10" max="10" width="19.109375" style="95" customWidth="1"/>
    <col min="11" max="16384" width="9.109375" style="95"/>
  </cols>
  <sheetData>
    <row r="2" spans="1:10">
      <c r="B2" s="101" t="s">
        <v>5111</v>
      </c>
    </row>
    <row r="3" spans="1:10">
      <c r="A3" s="1707" t="s">
        <v>247</v>
      </c>
      <c r="B3" s="1705" t="s">
        <v>200</v>
      </c>
      <c r="C3" s="1705" t="s">
        <v>330</v>
      </c>
      <c r="D3" s="1705" t="s">
        <v>256</v>
      </c>
      <c r="E3" s="185" t="s">
        <v>240</v>
      </c>
      <c r="F3" s="1705" t="s">
        <v>195</v>
      </c>
      <c r="G3" s="1705"/>
      <c r="H3" s="1705" t="s">
        <v>241</v>
      </c>
      <c r="I3" s="1705" t="s">
        <v>242</v>
      </c>
      <c r="J3" s="1705" t="s">
        <v>243</v>
      </c>
    </row>
    <row r="4" spans="1:10" ht="90.75" customHeight="1">
      <c r="A4" s="1707"/>
      <c r="B4" s="1706"/>
      <c r="C4" s="1706"/>
      <c r="D4" s="1706"/>
      <c r="E4" s="186" t="s">
        <v>244</v>
      </c>
      <c r="F4" s="186" t="s">
        <v>245</v>
      </c>
      <c r="G4" s="186" t="s">
        <v>246</v>
      </c>
      <c r="H4" s="1706"/>
      <c r="I4" s="1706"/>
      <c r="J4" s="1706"/>
    </row>
    <row r="5" spans="1:10" ht="55.2">
      <c r="B5" s="165">
        <v>1</v>
      </c>
      <c r="C5" s="224" t="s">
        <v>835</v>
      </c>
      <c r="D5" s="225" t="s">
        <v>836</v>
      </c>
      <c r="E5" s="162">
        <v>60</v>
      </c>
      <c r="F5" s="162" t="s">
        <v>837</v>
      </c>
      <c r="G5" s="162" t="s">
        <v>838</v>
      </c>
      <c r="H5" s="225" t="s">
        <v>839</v>
      </c>
      <c r="I5" s="225" t="s">
        <v>840</v>
      </c>
      <c r="J5" s="163" t="s">
        <v>841</v>
      </c>
    </row>
    <row r="6" spans="1:10" ht="41.4">
      <c r="B6" s="165">
        <v>2</v>
      </c>
      <c r="C6" s="224" t="s">
        <v>842</v>
      </c>
      <c r="D6" s="225" t="s">
        <v>843</v>
      </c>
      <c r="E6" s="162">
        <v>30</v>
      </c>
      <c r="F6" s="162" t="s">
        <v>844</v>
      </c>
      <c r="G6" s="162" t="s">
        <v>845</v>
      </c>
      <c r="H6" s="225" t="s">
        <v>846</v>
      </c>
      <c r="I6" s="225" t="s">
        <v>1505</v>
      </c>
      <c r="J6" s="163">
        <v>2016</v>
      </c>
    </row>
    <row r="7" spans="1:10" ht="55.2">
      <c r="B7" s="165">
        <v>3</v>
      </c>
      <c r="C7" s="224" t="s">
        <v>847</v>
      </c>
      <c r="D7" s="225" t="s">
        <v>848</v>
      </c>
      <c r="E7" s="162">
        <v>5</v>
      </c>
      <c r="F7" s="162" t="s">
        <v>849</v>
      </c>
      <c r="G7" s="162" t="s">
        <v>845</v>
      </c>
      <c r="H7" s="225" t="s">
        <v>850</v>
      </c>
      <c r="I7" s="225" t="s">
        <v>1506</v>
      </c>
      <c r="J7" s="163">
        <v>2016</v>
      </c>
    </row>
    <row r="8" spans="1:10" ht="41.4">
      <c r="B8" s="165">
        <v>4</v>
      </c>
      <c r="C8" s="224" t="s">
        <v>851</v>
      </c>
      <c r="D8" s="225" t="s">
        <v>852</v>
      </c>
      <c r="E8" s="162">
        <v>1</v>
      </c>
      <c r="F8" s="162" t="s">
        <v>845</v>
      </c>
      <c r="G8" s="162" t="s">
        <v>845</v>
      </c>
      <c r="H8" s="225" t="s">
        <v>853</v>
      </c>
      <c r="I8" s="225" t="s">
        <v>1506</v>
      </c>
      <c r="J8" s="163">
        <v>2016</v>
      </c>
    </row>
    <row r="9" spans="1:10" ht="41.4">
      <c r="B9" s="165">
        <v>5</v>
      </c>
      <c r="C9" s="224" t="s">
        <v>854</v>
      </c>
      <c r="D9" s="225" t="s">
        <v>855</v>
      </c>
      <c r="E9" s="163">
        <v>6</v>
      </c>
      <c r="F9" s="163" t="s">
        <v>856</v>
      </c>
      <c r="G9" s="163" t="s">
        <v>845</v>
      </c>
      <c r="H9" s="225" t="s">
        <v>1507</v>
      </c>
      <c r="I9" s="225" t="s">
        <v>1508</v>
      </c>
      <c r="J9" s="163">
        <v>2017</v>
      </c>
    </row>
    <row r="10" spans="1:10" ht="55.2">
      <c r="B10" s="165">
        <v>6</v>
      </c>
      <c r="C10" s="224" t="s">
        <v>857</v>
      </c>
      <c r="D10" s="225" t="s">
        <v>858</v>
      </c>
      <c r="E10" s="163">
        <v>188</v>
      </c>
      <c r="F10" s="163" t="s">
        <v>859</v>
      </c>
      <c r="G10" s="163" t="s">
        <v>838</v>
      </c>
      <c r="H10" s="225" t="s">
        <v>1071</v>
      </c>
      <c r="I10" s="225" t="s">
        <v>1072</v>
      </c>
      <c r="J10" s="163">
        <v>2015</v>
      </c>
    </row>
    <row r="11" spans="1:10" ht="41.4">
      <c r="B11" s="165">
        <v>7</v>
      </c>
      <c r="C11" s="224" t="s">
        <v>860</v>
      </c>
      <c r="D11" s="225" t="s">
        <v>861</v>
      </c>
      <c r="E11" s="162">
        <v>42</v>
      </c>
      <c r="F11" s="162" t="s">
        <v>862</v>
      </c>
      <c r="G11" s="162" t="s">
        <v>838</v>
      </c>
      <c r="H11" s="225" t="s">
        <v>846</v>
      </c>
      <c r="I11" s="225" t="s">
        <v>863</v>
      </c>
      <c r="J11" s="163" t="s">
        <v>864</v>
      </c>
    </row>
    <row r="12" spans="1:10" ht="41.4">
      <c r="B12" s="165">
        <v>8</v>
      </c>
      <c r="C12" s="224" t="s">
        <v>865</v>
      </c>
      <c r="D12" s="225" t="s">
        <v>866</v>
      </c>
      <c r="E12" s="162">
        <v>24</v>
      </c>
      <c r="F12" s="162" t="s">
        <v>867</v>
      </c>
      <c r="G12" s="162" t="s">
        <v>868</v>
      </c>
      <c r="H12" s="225" t="s">
        <v>846</v>
      </c>
      <c r="I12" s="225" t="s">
        <v>1509</v>
      </c>
      <c r="J12" s="163" t="s">
        <v>864</v>
      </c>
    </row>
    <row r="13" spans="1:10" ht="55.2">
      <c r="B13" s="165">
        <v>9</v>
      </c>
      <c r="C13" s="224" t="s">
        <v>869</v>
      </c>
      <c r="D13" s="225" t="s">
        <v>870</v>
      </c>
      <c r="E13" s="162">
        <v>42</v>
      </c>
      <c r="F13" s="162" t="s">
        <v>862</v>
      </c>
      <c r="G13" s="162" t="s">
        <v>838</v>
      </c>
      <c r="H13" s="225" t="s">
        <v>846</v>
      </c>
      <c r="I13" s="104" t="s">
        <v>1510</v>
      </c>
      <c r="J13" s="163" t="s">
        <v>871</v>
      </c>
    </row>
    <row r="14" spans="1:10" ht="41.4">
      <c r="B14" s="165">
        <v>10</v>
      </c>
      <c r="C14" s="224" t="s">
        <v>872</v>
      </c>
      <c r="D14" s="225" t="s">
        <v>873</v>
      </c>
      <c r="E14" s="162">
        <v>24</v>
      </c>
      <c r="F14" s="162" t="s">
        <v>867</v>
      </c>
      <c r="G14" s="162" t="s">
        <v>868</v>
      </c>
      <c r="H14" s="225" t="s">
        <v>846</v>
      </c>
      <c r="I14" s="104" t="s">
        <v>4089</v>
      </c>
      <c r="J14" s="163" t="s">
        <v>4090</v>
      </c>
    </row>
    <row r="15" spans="1:10" ht="41.4">
      <c r="B15" s="165">
        <v>11</v>
      </c>
      <c r="C15" s="224" t="s">
        <v>874</v>
      </c>
      <c r="D15" s="225" t="s">
        <v>875</v>
      </c>
      <c r="E15" s="162">
        <v>44</v>
      </c>
      <c r="F15" s="162" t="s">
        <v>876</v>
      </c>
      <c r="G15" s="162" t="s">
        <v>838</v>
      </c>
      <c r="H15" s="225" t="s">
        <v>846</v>
      </c>
      <c r="I15" s="104" t="s">
        <v>4089</v>
      </c>
      <c r="J15" s="163" t="s">
        <v>4090</v>
      </c>
    </row>
    <row r="16" spans="1:10" ht="41.4">
      <c r="B16" s="165">
        <v>12</v>
      </c>
      <c r="C16" s="224" t="s">
        <v>877</v>
      </c>
      <c r="D16" s="225" t="s">
        <v>878</v>
      </c>
      <c r="E16" s="162">
        <v>44</v>
      </c>
      <c r="F16" s="162" t="s">
        <v>879</v>
      </c>
      <c r="G16" s="162" t="s">
        <v>838</v>
      </c>
      <c r="H16" s="225" t="s">
        <v>846</v>
      </c>
      <c r="I16" s="104" t="s">
        <v>883</v>
      </c>
      <c r="J16" s="163" t="s">
        <v>871</v>
      </c>
    </row>
    <row r="17" spans="2:10" ht="41.4">
      <c r="B17" s="165">
        <v>13</v>
      </c>
      <c r="C17" s="224" t="s">
        <v>880</v>
      </c>
      <c r="D17" s="225" t="s">
        <v>881</v>
      </c>
      <c r="E17" s="162">
        <v>34</v>
      </c>
      <c r="F17" s="162" t="s">
        <v>882</v>
      </c>
      <c r="G17" s="162" t="s">
        <v>868</v>
      </c>
      <c r="H17" s="225" t="s">
        <v>846</v>
      </c>
      <c r="I17" s="104" t="s">
        <v>4091</v>
      </c>
      <c r="J17" s="163" t="s">
        <v>4090</v>
      </c>
    </row>
    <row r="18" spans="2:10" ht="55.2">
      <c r="B18" s="165">
        <v>14</v>
      </c>
      <c r="C18" s="226" t="s">
        <v>710</v>
      </c>
      <c r="D18" s="94" t="s">
        <v>711</v>
      </c>
      <c r="E18" s="164">
        <v>28</v>
      </c>
      <c r="F18" s="164" t="s">
        <v>712</v>
      </c>
      <c r="G18" s="164" t="s">
        <v>713</v>
      </c>
      <c r="H18" s="94" t="s">
        <v>4092</v>
      </c>
      <c r="I18" s="94" t="s">
        <v>4093</v>
      </c>
      <c r="J18" s="164" t="s">
        <v>3330</v>
      </c>
    </row>
    <row r="19" spans="2:10" ht="41.4">
      <c r="B19" s="165">
        <v>15</v>
      </c>
      <c r="C19" s="224" t="s">
        <v>884</v>
      </c>
      <c r="D19" s="225" t="s">
        <v>711</v>
      </c>
      <c r="E19" s="162">
        <v>12</v>
      </c>
      <c r="F19" s="162">
        <v>4.82</v>
      </c>
      <c r="G19" s="162" t="s">
        <v>868</v>
      </c>
      <c r="H19" s="104" t="s">
        <v>885</v>
      </c>
      <c r="I19" s="104" t="s">
        <v>886</v>
      </c>
      <c r="J19" s="165">
        <v>2006</v>
      </c>
    </row>
    <row r="20" spans="2:10" ht="41.4">
      <c r="B20" s="165">
        <v>16</v>
      </c>
      <c r="C20" s="224" t="s">
        <v>887</v>
      </c>
      <c r="D20" s="225" t="s">
        <v>888</v>
      </c>
      <c r="E20" s="162">
        <v>12</v>
      </c>
      <c r="F20" s="162">
        <v>2.9</v>
      </c>
      <c r="G20" s="162" t="s">
        <v>868</v>
      </c>
      <c r="H20" s="104" t="s">
        <v>384</v>
      </c>
      <c r="I20" s="104" t="s">
        <v>889</v>
      </c>
      <c r="J20" s="165">
        <v>2006</v>
      </c>
    </row>
    <row r="21" spans="2:10" ht="41.4">
      <c r="B21" s="165">
        <v>17</v>
      </c>
      <c r="C21" s="224" t="s">
        <v>890</v>
      </c>
      <c r="D21" s="225" t="s">
        <v>891</v>
      </c>
      <c r="E21" s="162">
        <v>12</v>
      </c>
      <c r="F21" s="162">
        <v>3.56</v>
      </c>
      <c r="G21" s="162" t="s">
        <v>868</v>
      </c>
      <c r="H21" s="225" t="s">
        <v>853</v>
      </c>
      <c r="I21" s="225" t="s">
        <v>1508</v>
      </c>
      <c r="J21" s="165">
        <v>2017</v>
      </c>
    </row>
    <row r="22" spans="2:10" ht="110.4">
      <c r="B22" s="165">
        <v>18</v>
      </c>
      <c r="C22" s="224" t="s">
        <v>892</v>
      </c>
      <c r="D22" s="225" t="s">
        <v>893</v>
      </c>
      <c r="E22" s="162">
        <v>3</v>
      </c>
      <c r="F22" s="162" t="s">
        <v>894</v>
      </c>
      <c r="G22" s="162" t="s">
        <v>845</v>
      </c>
      <c r="H22" s="225" t="s">
        <v>4094</v>
      </c>
      <c r="I22" s="104" t="s">
        <v>4095</v>
      </c>
      <c r="J22" s="163" t="s">
        <v>4096</v>
      </c>
    </row>
    <row r="23" spans="2:10" ht="41.4">
      <c r="B23" s="165">
        <v>19</v>
      </c>
      <c r="C23" s="224" t="s">
        <v>895</v>
      </c>
      <c r="D23" s="225" t="s">
        <v>896</v>
      </c>
      <c r="E23" s="162">
        <v>12</v>
      </c>
      <c r="F23" s="162" t="s">
        <v>897</v>
      </c>
      <c r="G23" s="162" t="s">
        <v>868</v>
      </c>
      <c r="H23" s="104" t="s">
        <v>898</v>
      </c>
      <c r="I23" s="104" t="s">
        <v>899</v>
      </c>
      <c r="J23" s="163" t="s">
        <v>900</v>
      </c>
    </row>
    <row r="24" spans="2:10" ht="41.4">
      <c r="B24" s="165">
        <v>20</v>
      </c>
      <c r="C24" s="224" t="s">
        <v>901</v>
      </c>
      <c r="D24" s="225" t="s">
        <v>902</v>
      </c>
      <c r="E24" s="162">
        <v>2</v>
      </c>
      <c r="F24" s="162" t="s">
        <v>903</v>
      </c>
      <c r="G24" s="162" t="s">
        <v>845</v>
      </c>
      <c r="H24" s="104" t="s">
        <v>4097</v>
      </c>
      <c r="I24" s="104" t="s">
        <v>4098</v>
      </c>
      <c r="J24" s="163">
        <v>2019</v>
      </c>
    </row>
    <row r="25" spans="2:10" ht="41.4">
      <c r="B25" s="165">
        <v>21</v>
      </c>
      <c r="C25" s="224" t="s">
        <v>904</v>
      </c>
      <c r="D25" s="225" t="s">
        <v>905</v>
      </c>
      <c r="E25" s="162">
        <v>12</v>
      </c>
      <c r="F25" s="162" t="s">
        <v>906</v>
      </c>
      <c r="G25" s="162" t="s">
        <v>868</v>
      </c>
      <c r="H25" s="104" t="s">
        <v>1511</v>
      </c>
      <c r="I25" s="104" t="s">
        <v>4099</v>
      </c>
      <c r="J25" s="163" t="s">
        <v>4100</v>
      </c>
    </row>
    <row r="26" spans="2:10" ht="41.4">
      <c r="B26" s="165">
        <v>22</v>
      </c>
      <c r="C26" s="224" t="s">
        <v>907</v>
      </c>
      <c r="D26" s="225" t="s">
        <v>908</v>
      </c>
      <c r="E26" s="162">
        <v>3</v>
      </c>
      <c r="F26" s="162" t="s">
        <v>909</v>
      </c>
      <c r="G26" s="162" t="s">
        <v>845</v>
      </c>
      <c r="H26" s="225" t="s">
        <v>853</v>
      </c>
      <c r="I26" s="104" t="s">
        <v>910</v>
      </c>
      <c r="J26" s="163" t="s">
        <v>1512</v>
      </c>
    </row>
    <row r="27" spans="2:10" ht="41.4">
      <c r="B27" s="165">
        <v>23</v>
      </c>
      <c r="C27" s="224" t="s">
        <v>911</v>
      </c>
      <c r="D27" s="225" t="s">
        <v>912</v>
      </c>
      <c r="E27" s="162">
        <v>4</v>
      </c>
      <c r="F27" s="162" t="s">
        <v>913</v>
      </c>
      <c r="G27" s="162" t="s">
        <v>845</v>
      </c>
      <c r="H27" s="225"/>
      <c r="I27" s="104" t="s">
        <v>1513</v>
      </c>
      <c r="J27" s="165">
        <v>2015</v>
      </c>
    </row>
    <row r="28" spans="2:10" ht="55.2">
      <c r="B28" s="165">
        <v>24</v>
      </c>
      <c r="C28" s="227" t="s">
        <v>914</v>
      </c>
      <c r="D28" s="225" t="s">
        <v>915</v>
      </c>
      <c r="E28" s="165">
        <v>41</v>
      </c>
      <c r="F28" s="162"/>
      <c r="G28" s="162"/>
      <c r="H28" s="104" t="s">
        <v>1514</v>
      </c>
      <c r="I28" s="104" t="s">
        <v>1515</v>
      </c>
      <c r="J28" s="165">
        <v>2009</v>
      </c>
    </row>
    <row r="29" spans="2:10" ht="55.2">
      <c r="B29" s="165">
        <v>25</v>
      </c>
      <c r="C29" s="227" t="s">
        <v>4101</v>
      </c>
      <c r="D29" s="225" t="s">
        <v>4102</v>
      </c>
      <c r="E29" s="165">
        <v>60</v>
      </c>
      <c r="F29" s="162"/>
      <c r="G29" s="162"/>
      <c r="H29" s="225" t="s">
        <v>839</v>
      </c>
      <c r="I29" s="104" t="s">
        <v>4103</v>
      </c>
      <c r="J29" s="165">
        <v>2018</v>
      </c>
    </row>
    <row r="30" spans="2:10" ht="55.2">
      <c r="B30" s="165">
        <v>26</v>
      </c>
      <c r="C30" s="227" t="s">
        <v>4104</v>
      </c>
      <c r="D30" s="225" t="s">
        <v>4105</v>
      </c>
      <c r="E30" s="165">
        <v>30</v>
      </c>
      <c r="F30" s="162"/>
      <c r="G30" s="162"/>
      <c r="H30" s="225" t="s">
        <v>4106</v>
      </c>
      <c r="I30" s="104" t="s">
        <v>4107</v>
      </c>
      <c r="J30" s="163" t="s">
        <v>4108</v>
      </c>
    </row>
    <row r="31" spans="2:10" ht="41.4">
      <c r="B31" s="165">
        <v>27</v>
      </c>
      <c r="C31" s="227" t="s">
        <v>4109</v>
      </c>
      <c r="D31" s="225" t="s">
        <v>4110</v>
      </c>
      <c r="E31" s="165">
        <v>2</v>
      </c>
      <c r="F31" s="162"/>
      <c r="G31" s="162"/>
      <c r="H31" s="104" t="s">
        <v>4111</v>
      </c>
      <c r="I31" s="104" t="s">
        <v>4112</v>
      </c>
      <c r="J31" s="165">
        <v>2018</v>
      </c>
    </row>
    <row r="32" spans="2:10" ht="138">
      <c r="B32" s="165">
        <v>28</v>
      </c>
      <c r="C32" s="227" t="s">
        <v>4113</v>
      </c>
      <c r="D32" s="94" t="s">
        <v>4114</v>
      </c>
      <c r="E32" s="165">
        <v>3</v>
      </c>
      <c r="F32" s="162"/>
      <c r="G32" s="162"/>
      <c r="H32" s="104" t="s">
        <v>4115</v>
      </c>
      <c r="I32" s="104" t="s">
        <v>4116</v>
      </c>
      <c r="J32" s="163" t="s">
        <v>4117</v>
      </c>
    </row>
    <row r="33" spans="1:10" ht="51.75" customHeight="1">
      <c r="A33" s="1267" t="s">
        <v>1542</v>
      </c>
      <c r="B33" s="1727" t="s">
        <v>1543</v>
      </c>
      <c r="C33" s="1724" t="s">
        <v>1544</v>
      </c>
      <c r="D33" s="1727" t="s">
        <v>1545</v>
      </c>
      <c r="E33" s="1727">
        <v>200</v>
      </c>
      <c r="F33" s="1724">
        <v>1.1100000000000001</v>
      </c>
      <c r="G33" s="1727">
        <v>1</v>
      </c>
      <c r="H33" s="266" t="s">
        <v>1546</v>
      </c>
      <c r="I33" s="266" t="s">
        <v>4121</v>
      </c>
      <c r="J33" s="268">
        <v>2015</v>
      </c>
    </row>
    <row r="34" spans="1:10" ht="30">
      <c r="A34" s="1267"/>
      <c r="B34" s="1728"/>
      <c r="C34" s="1725"/>
      <c r="D34" s="1728"/>
      <c r="E34" s="1728"/>
      <c r="F34" s="1725"/>
      <c r="G34" s="1728"/>
      <c r="H34" s="231" t="s">
        <v>4122</v>
      </c>
      <c r="I34" s="232" t="s">
        <v>4123</v>
      </c>
      <c r="J34" s="268">
        <v>2017</v>
      </c>
    </row>
    <row r="35" spans="1:10" ht="30">
      <c r="A35" s="1267"/>
      <c r="B35" s="1728"/>
      <c r="C35" s="1725"/>
      <c r="D35" s="1728"/>
      <c r="E35" s="1728"/>
      <c r="F35" s="1725"/>
      <c r="G35" s="1728"/>
      <c r="H35" s="231" t="s">
        <v>4122</v>
      </c>
      <c r="I35" s="232" t="s">
        <v>4123</v>
      </c>
      <c r="J35" s="268">
        <v>2017</v>
      </c>
    </row>
    <row r="36" spans="1:10" ht="30.6" thickBot="1">
      <c r="A36" s="1267"/>
      <c r="B36" s="1729"/>
      <c r="C36" s="1726"/>
      <c r="D36" s="1729"/>
      <c r="E36" s="1729"/>
      <c r="F36" s="1726"/>
      <c r="G36" s="1729"/>
      <c r="H36" s="233" t="s">
        <v>4124</v>
      </c>
      <c r="I36" s="233"/>
      <c r="J36" s="234">
        <v>2018</v>
      </c>
    </row>
    <row r="37" spans="1:10" ht="14.25" customHeight="1">
      <c r="A37" s="1267"/>
      <c r="B37" s="1727" t="s">
        <v>1547</v>
      </c>
      <c r="C37" s="1724" t="s">
        <v>1548</v>
      </c>
      <c r="D37" s="1727" t="s">
        <v>4125</v>
      </c>
      <c r="E37" s="1727">
        <v>100</v>
      </c>
      <c r="F37" s="1724">
        <v>1.1200000000000001</v>
      </c>
      <c r="G37" s="1727">
        <v>1</v>
      </c>
      <c r="H37" s="1733" t="s">
        <v>4126</v>
      </c>
      <c r="I37" s="1733" t="s">
        <v>4127</v>
      </c>
      <c r="J37" s="1735">
        <v>2021</v>
      </c>
    </row>
    <row r="38" spans="1:10" ht="14.25" customHeight="1">
      <c r="A38" s="1267"/>
      <c r="B38" s="1728"/>
      <c r="C38" s="1725"/>
      <c r="D38" s="1728"/>
      <c r="E38" s="1728"/>
      <c r="F38" s="1725"/>
      <c r="G38" s="1728"/>
      <c r="H38" s="1734"/>
      <c r="I38" s="1734"/>
      <c r="J38" s="1736"/>
    </row>
    <row r="39" spans="1:10" ht="30">
      <c r="A39" s="1267"/>
      <c r="B39" s="1728"/>
      <c r="C39" s="1725"/>
      <c r="D39" s="1728"/>
      <c r="E39" s="1728"/>
      <c r="F39" s="1725"/>
      <c r="G39" s="1728"/>
      <c r="H39" s="231" t="s">
        <v>4122</v>
      </c>
      <c r="I39" s="232" t="s">
        <v>4123</v>
      </c>
      <c r="J39" s="268">
        <v>2017</v>
      </c>
    </row>
    <row r="40" spans="1:10" ht="30">
      <c r="A40" s="1267"/>
      <c r="B40" s="1728"/>
      <c r="C40" s="1725"/>
      <c r="D40" s="1728"/>
      <c r="E40" s="1728"/>
      <c r="F40" s="1725"/>
      <c r="G40" s="1728"/>
      <c r="H40" s="231" t="s">
        <v>4122</v>
      </c>
      <c r="I40" s="232" t="s">
        <v>4123</v>
      </c>
      <c r="J40" s="268">
        <v>2017</v>
      </c>
    </row>
    <row r="41" spans="1:10" ht="30.6" thickBot="1">
      <c r="A41" s="1267"/>
      <c r="B41" s="1729"/>
      <c r="C41" s="1726"/>
      <c r="D41" s="1729"/>
      <c r="E41" s="1729"/>
      <c r="F41" s="1726"/>
      <c r="G41" s="1729"/>
      <c r="H41" s="233" t="s">
        <v>4124</v>
      </c>
      <c r="I41" s="233"/>
      <c r="J41" s="234">
        <v>2018</v>
      </c>
    </row>
    <row r="42" spans="1:10" ht="14.25" customHeight="1">
      <c r="A42" s="1267"/>
      <c r="B42" s="1727" t="s">
        <v>1549</v>
      </c>
      <c r="C42" s="1724" t="s">
        <v>1548</v>
      </c>
      <c r="D42" s="1727" t="s">
        <v>1550</v>
      </c>
      <c r="E42" s="1727">
        <v>100</v>
      </c>
      <c r="F42" s="1724">
        <v>1.07</v>
      </c>
      <c r="G42" s="1727">
        <v>1</v>
      </c>
      <c r="H42" s="1733" t="s">
        <v>4126</v>
      </c>
      <c r="I42" s="1733" t="s">
        <v>4128</v>
      </c>
      <c r="J42" s="1735"/>
    </row>
    <row r="43" spans="1:10" ht="14.25" customHeight="1">
      <c r="A43" s="1267"/>
      <c r="B43" s="1728"/>
      <c r="C43" s="1725"/>
      <c r="D43" s="1728"/>
      <c r="E43" s="1728"/>
      <c r="F43" s="1725"/>
      <c r="G43" s="1728"/>
      <c r="H43" s="1734"/>
      <c r="I43" s="1734"/>
      <c r="J43" s="1736"/>
    </row>
    <row r="44" spans="1:10" ht="30">
      <c r="A44" s="1267"/>
      <c r="B44" s="1728"/>
      <c r="C44" s="1725"/>
      <c r="D44" s="1728"/>
      <c r="E44" s="1728"/>
      <c r="F44" s="1725"/>
      <c r="G44" s="1728"/>
      <c r="H44" s="231" t="s">
        <v>4122</v>
      </c>
      <c r="I44" s="232" t="s">
        <v>4123</v>
      </c>
      <c r="J44" s="268">
        <v>2017</v>
      </c>
    </row>
    <row r="45" spans="1:10" ht="30">
      <c r="A45" s="1267"/>
      <c r="B45" s="1728"/>
      <c r="C45" s="1725"/>
      <c r="D45" s="1728"/>
      <c r="E45" s="1728"/>
      <c r="F45" s="1725"/>
      <c r="G45" s="1728"/>
      <c r="H45" s="231" t="s">
        <v>4122</v>
      </c>
      <c r="I45" s="232" t="s">
        <v>4123</v>
      </c>
      <c r="J45" s="268">
        <v>2017</v>
      </c>
    </row>
    <row r="46" spans="1:10" ht="30.6" thickBot="1">
      <c r="A46" s="1267"/>
      <c r="B46" s="1729"/>
      <c r="C46" s="1726"/>
      <c r="D46" s="1729"/>
      <c r="E46" s="1729"/>
      <c r="F46" s="1726"/>
      <c r="G46" s="1729"/>
      <c r="H46" s="233" t="s">
        <v>4124</v>
      </c>
      <c r="I46" s="233"/>
      <c r="J46" s="234">
        <v>2018</v>
      </c>
    </row>
    <row r="47" spans="1:10" ht="45">
      <c r="A47" s="1267"/>
      <c r="B47" s="341" t="s">
        <v>1551</v>
      </c>
      <c r="C47" s="342" t="s">
        <v>1552</v>
      </c>
      <c r="D47" s="341" t="s">
        <v>1553</v>
      </c>
      <c r="E47" s="343">
        <v>40</v>
      </c>
      <c r="F47" s="344">
        <v>1.69</v>
      </c>
      <c r="G47" s="343">
        <v>1.4</v>
      </c>
      <c r="H47" s="265" t="s">
        <v>4129</v>
      </c>
      <c r="I47" s="265" t="s">
        <v>4130</v>
      </c>
      <c r="J47" s="267">
        <v>2017</v>
      </c>
    </row>
    <row r="48" spans="1:10" ht="30">
      <c r="A48" s="1267"/>
      <c r="B48" s="341" t="s">
        <v>1554</v>
      </c>
      <c r="C48" s="342" t="s">
        <v>1552</v>
      </c>
      <c r="D48" s="341" t="s">
        <v>1555</v>
      </c>
      <c r="E48" s="343">
        <v>40</v>
      </c>
      <c r="F48" s="344">
        <v>1.69</v>
      </c>
      <c r="G48" s="343">
        <v>1.4</v>
      </c>
      <c r="H48" s="266" t="s">
        <v>4131</v>
      </c>
      <c r="I48" s="266" t="s">
        <v>4130</v>
      </c>
      <c r="J48" s="268">
        <v>2017</v>
      </c>
    </row>
    <row r="49" spans="1:10" ht="30">
      <c r="A49" s="1267"/>
      <c r="B49" s="345">
        <v>6</v>
      </c>
      <c r="C49" s="342" t="s">
        <v>1552</v>
      </c>
      <c r="D49" s="341" t="s">
        <v>1556</v>
      </c>
      <c r="E49" s="343">
        <v>40</v>
      </c>
      <c r="F49" s="344">
        <v>1.67</v>
      </c>
      <c r="G49" s="343">
        <v>1.4</v>
      </c>
      <c r="H49" s="266" t="s">
        <v>4131</v>
      </c>
      <c r="I49" s="266" t="s">
        <v>4130</v>
      </c>
      <c r="J49" s="268">
        <v>2017</v>
      </c>
    </row>
    <row r="50" spans="1:10" ht="30">
      <c r="A50" s="1267"/>
      <c r="B50" s="346">
        <v>7</v>
      </c>
      <c r="C50" s="342" t="s">
        <v>1552</v>
      </c>
      <c r="D50" s="341" t="s">
        <v>1557</v>
      </c>
      <c r="E50" s="343">
        <v>40</v>
      </c>
      <c r="F50" s="344">
        <v>1.67</v>
      </c>
      <c r="G50" s="343">
        <v>1.4</v>
      </c>
      <c r="H50" s="266" t="s">
        <v>4131</v>
      </c>
      <c r="I50" s="266" t="s">
        <v>4130</v>
      </c>
      <c r="J50" s="268">
        <v>2017</v>
      </c>
    </row>
    <row r="51" spans="1:10" ht="45">
      <c r="A51" s="1267"/>
      <c r="B51" s="346">
        <v>8</v>
      </c>
      <c r="C51" s="342" t="s">
        <v>1552</v>
      </c>
      <c r="D51" s="347" t="s">
        <v>4132</v>
      </c>
      <c r="E51" s="347">
        <v>100</v>
      </c>
      <c r="F51" s="6">
        <v>1.1399999999999999</v>
      </c>
      <c r="G51" s="131">
        <v>1</v>
      </c>
      <c r="H51" s="235" t="s">
        <v>4133</v>
      </c>
      <c r="I51" s="235" t="s">
        <v>4134</v>
      </c>
      <c r="J51" s="348">
        <v>2017</v>
      </c>
    </row>
    <row r="52" spans="1:10" ht="45">
      <c r="A52" s="1267"/>
      <c r="B52" s="346">
        <v>9</v>
      </c>
      <c r="C52" s="342" t="s">
        <v>1552</v>
      </c>
      <c r="D52" s="347" t="s">
        <v>4136</v>
      </c>
      <c r="E52" s="347">
        <v>100</v>
      </c>
      <c r="F52" s="6">
        <v>1.37</v>
      </c>
      <c r="G52" s="131">
        <v>1</v>
      </c>
      <c r="H52" s="235" t="s">
        <v>4133</v>
      </c>
      <c r="I52" s="236" t="s">
        <v>4135</v>
      </c>
      <c r="J52" s="348">
        <v>2017</v>
      </c>
    </row>
    <row r="53" spans="1:10" ht="60">
      <c r="A53" s="1267"/>
      <c r="B53" s="349">
        <v>10</v>
      </c>
      <c r="C53" s="342" t="s">
        <v>1552</v>
      </c>
      <c r="D53" s="131" t="s">
        <v>4137</v>
      </c>
      <c r="E53" s="131">
        <v>40</v>
      </c>
      <c r="F53" s="131">
        <v>1.57</v>
      </c>
      <c r="G53" s="131">
        <v>1.4</v>
      </c>
      <c r="H53" s="235" t="s">
        <v>4138</v>
      </c>
      <c r="I53" s="236" t="s">
        <v>4139</v>
      </c>
      <c r="J53" s="348">
        <v>2017</v>
      </c>
    </row>
    <row r="54" spans="1:10" ht="60">
      <c r="A54" s="1267"/>
      <c r="B54" s="341">
        <v>11</v>
      </c>
      <c r="C54" s="342" t="s">
        <v>1552</v>
      </c>
      <c r="D54" s="131" t="s">
        <v>4140</v>
      </c>
      <c r="E54" s="347">
        <v>40</v>
      </c>
      <c r="F54" s="131">
        <v>1.5</v>
      </c>
      <c r="G54" s="131">
        <v>1.4</v>
      </c>
      <c r="H54" s="235" t="s">
        <v>4138</v>
      </c>
      <c r="I54" s="236" t="s">
        <v>4139</v>
      </c>
      <c r="J54" s="348">
        <v>2017</v>
      </c>
    </row>
    <row r="55" spans="1:10" ht="60">
      <c r="A55" s="1267"/>
      <c r="B55" s="341">
        <v>12</v>
      </c>
      <c r="C55" s="342" t="s">
        <v>1552</v>
      </c>
      <c r="D55" s="131" t="s">
        <v>4141</v>
      </c>
      <c r="E55" s="131">
        <v>30</v>
      </c>
      <c r="F55" s="131">
        <v>1.62</v>
      </c>
      <c r="G55" s="131">
        <v>1.4</v>
      </c>
      <c r="H55" s="235" t="s">
        <v>4138</v>
      </c>
      <c r="I55" s="236" t="s">
        <v>4139</v>
      </c>
      <c r="J55" s="348">
        <v>2017</v>
      </c>
    </row>
    <row r="56" spans="1:10" ht="60">
      <c r="A56" s="1267"/>
      <c r="B56" s="341">
        <v>13</v>
      </c>
      <c r="C56" s="342" t="s">
        <v>1552</v>
      </c>
      <c r="D56" s="131" t="s">
        <v>4142</v>
      </c>
      <c r="E56" s="131">
        <v>40</v>
      </c>
      <c r="F56" s="131">
        <v>1.46</v>
      </c>
      <c r="G56" s="131">
        <v>1.4</v>
      </c>
      <c r="H56" s="235" t="s">
        <v>4138</v>
      </c>
      <c r="I56" s="236" t="s">
        <v>4139</v>
      </c>
      <c r="J56" s="348">
        <v>2017</v>
      </c>
    </row>
    <row r="57" spans="1:10" ht="60">
      <c r="A57" s="1267"/>
      <c r="B57" s="341">
        <v>14</v>
      </c>
      <c r="C57" s="342" t="s">
        <v>1552</v>
      </c>
      <c r="D57" s="131" t="s">
        <v>4143</v>
      </c>
      <c r="E57" s="131">
        <v>45</v>
      </c>
      <c r="F57" s="131">
        <v>1.5</v>
      </c>
      <c r="G57" s="131">
        <v>1.4</v>
      </c>
      <c r="H57" s="235" t="s">
        <v>4138</v>
      </c>
      <c r="I57" s="236" t="s">
        <v>4139</v>
      </c>
      <c r="J57" s="348">
        <v>2017</v>
      </c>
    </row>
    <row r="58" spans="1:10" ht="60">
      <c r="A58" s="1267"/>
      <c r="B58" s="341">
        <v>15</v>
      </c>
      <c r="C58" s="342" t="s">
        <v>1552</v>
      </c>
      <c r="D58" s="131" t="s">
        <v>4144</v>
      </c>
      <c r="E58" s="131">
        <v>40</v>
      </c>
      <c r="F58" s="131">
        <v>1.57</v>
      </c>
      <c r="G58" s="131">
        <v>1.4</v>
      </c>
      <c r="H58" s="235" t="s">
        <v>4138</v>
      </c>
      <c r="I58" s="236" t="s">
        <v>4139</v>
      </c>
      <c r="J58" s="348">
        <v>2017</v>
      </c>
    </row>
    <row r="59" spans="1:10" ht="60">
      <c r="A59" s="1267"/>
      <c r="B59" s="341">
        <v>15</v>
      </c>
      <c r="C59" s="342" t="s">
        <v>1552</v>
      </c>
      <c r="D59" s="131" t="s">
        <v>4145</v>
      </c>
      <c r="E59" s="131">
        <v>40</v>
      </c>
      <c r="F59" s="131">
        <v>1.5</v>
      </c>
      <c r="G59" s="131">
        <v>1.4</v>
      </c>
      <c r="H59" s="235" t="s">
        <v>4138</v>
      </c>
      <c r="I59" s="236" t="s">
        <v>4139</v>
      </c>
      <c r="J59" s="348">
        <v>2017</v>
      </c>
    </row>
    <row r="60" spans="1:10" ht="15.6">
      <c r="A60" s="1708" t="s">
        <v>1558</v>
      </c>
      <c r="B60" s="1709">
        <v>1</v>
      </c>
      <c r="C60" s="1713" t="s">
        <v>1559</v>
      </c>
      <c r="D60" s="1717" t="s">
        <v>1560</v>
      </c>
      <c r="E60" s="1717">
        <v>60</v>
      </c>
      <c r="F60" s="1717">
        <v>1.36</v>
      </c>
      <c r="G60" s="1717">
        <v>1</v>
      </c>
      <c r="H60" s="132" t="s">
        <v>1561</v>
      </c>
      <c r="I60" s="271"/>
      <c r="J60" s="269">
        <v>2015</v>
      </c>
    </row>
    <row r="61" spans="1:10" ht="15.6">
      <c r="A61" s="1708"/>
      <c r="B61" s="1710"/>
      <c r="C61" s="1714"/>
      <c r="D61" s="1718"/>
      <c r="E61" s="1718"/>
      <c r="F61" s="1718"/>
      <c r="G61" s="1718"/>
      <c r="H61" s="133" t="s">
        <v>1562</v>
      </c>
      <c r="I61" s="134"/>
      <c r="J61" s="270">
        <v>2015</v>
      </c>
    </row>
    <row r="62" spans="1:10" ht="15.6">
      <c r="A62" s="1708"/>
      <c r="B62" s="1710"/>
      <c r="C62" s="1714"/>
      <c r="D62" s="1718"/>
      <c r="E62" s="1718"/>
      <c r="F62" s="1718"/>
      <c r="G62" s="1718"/>
      <c r="H62" s="133" t="s">
        <v>1563</v>
      </c>
      <c r="I62" s="272"/>
      <c r="J62" s="270">
        <v>2015</v>
      </c>
    </row>
    <row r="63" spans="1:10" ht="15.6">
      <c r="A63" s="1708"/>
      <c r="B63" s="1710"/>
      <c r="C63" s="1714"/>
      <c r="D63" s="1718"/>
      <c r="E63" s="1718"/>
      <c r="F63" s="1718"/>
      <c r="G63" s="1718"/>
      <c r="H63" s="133" t="s">
        <v>1564</v>
      </c>
      <c r="I63" s="272"/>
      <c r="J63" s="270">
        <v>2015</v>
      </c>
    </row>
    <row r="64" spans="1:10" ht="15.6">
      <c r="A64" s="1708"/>
      <c r="B64" s="1710"/>
      <c r="C64" s="1714"/>
      <c r="D64" s="1718"/>
      <c r="E64" s="1718"/>
      <c r="F64" s="1718"/>
      <c r="G64" s="1718"/>
      <c r="H64" s="133" t="s">
        <v>1565</v>
      </c>
      <c r="I64" s="272"/>
      <c r="J64" s="270">
        <v>2015</v>
      </c>
    </row>
    <row r="65" spans="1:10" ht="15.6">
      <c r="A65" s="1708"/>
      <c r="B65" s="1710"/>
      <c r="C65" s="1714"/>
      <c r="D65" s="1718"/>
      <c r="E65" s="1718"/>
      <c r="F65" s="1718"/>
      <c r="G65" s="1718"/>
      <c r="H65" s="133" t="s">
        <v>1566</v>
      </c>
      <c r="I65" s="134"/>
      <c r="J65" s="270">
        <v>2015</v>
      </c>
    </row>
    <row r="66" spans="1:10" ht="15.6">
      <c r="A66" s="1708"/>
      <c r="B66" s="1710"/>
      <c r="C66" s="1714"/>
      <c r="D66" s="1718"/>
      <c r="E66" s="1718"/>
      <c r="F66" s="1718"/>
      <c r="G66" s="1718"/>
      <c r="H66" s="133" t="s">
        <v>1567</v>
      </c>
      <c r="I66" s="134"/>
      <c r="J66" s="270">
        <v>2015</v>
      </c>
    </row>
    <row r="67" spans="1:10" ht="15.6">
      <c r="A67" s="1708"/>
      <c r="B67" s="1711"/>
      <c r="C67" s="1715"/>
      <c r="D67" s="1719"/>
      <c r="E67" s="1719"/>
      <c r="F67" s="1719"/>
      <c r="G67" s="1719"/>
      <c r="H67" s="135" t="s">
        <v>1568</v>
      </c>
      <c r="I67" s="272"/>
      <c r="J67" s="270">
        <v>2015</v>
      </c>
    </row>
    <row r="68" spans="1:10" ht="16.2" thickBot="1">
      <c r="A68" s="1708"/>
      <c r="B68" s="1712"/>
      <c r="C68" s="1716"/>
      <c r="D68" s="1720"/>
      <c r="E68" s="1720"/>
      <c r="F68" s="1720"/>
      <c r="G68" s="1720"/>
      <c r="H68" s="136" t="s">
        <v>1569</v>
      </c>
      <c r="I68" s="272"/>
      <c r="J68" s="270">
        <v>2015</v>
      </c>
    </row>
    <row r="69" spans="1:10" ht="15.6">
      <c r="A69" s="1708"/>
      <c r="B69" s="1709">
        <v>2</v>
      </c>
      <c r="C69" s="1713" t="s">
        <v>1570</v>
      </c>
      <c r="D69" s="1717" t="s">
        <v>1571</v>
      </c>
      <c r="E69" s="1717">
        <v>30</v>
      </c>
      <c r="F69" s="1730">
        <v>1.96</v>
      </c>
      <c r="G69" s="1730">
        <v>1.4</v>
      </c>
      <c r="H69" s="137" t="s">
        <v>1572</v>
      </c>
      <c r="I69" s="272"/>
      <c r="J69" s="270">
        <v>2015</v>
      </c>
    </row>
    <row r="70" spans="1:10" ht="15.6">
      <c r="A70" s="1708"/>
      <c r="B70" s="1709"/>
      <c r="C70" s="1713"/>
      <c r="D70" s="1717"/>
      <c r="E70" s="1717"/>
      <c r="F70" s="1730"/>
      <c r="G70" s="1730"/>
      <c r="H70" s="133" t="s">
        <v>1573</v>
      </c>
      <c r="I70" s="6"/>
      <c r="J70" s="270">
        <v>2015</v>
      </c>
    </row>
    <row r="71" spans="1:10" ht="15.6">
      <c r="A71" s="1708"/>
      <c r="B71" s="1709"/>
      <c r="C71" s="1713"/>
      <c r="D71" s="1717"/>
      <c r="E71" s="1717"/>
      <c r="F71" s="1730"/>
      <c r="G71" s="1730"/>
      <c r="H71" s="133" t="s">
        <v>1574</v>
      </c>
      <c r="I71" s="6"/>
      <c r="J71" s="270">
        <v>2015</v>
      </c>
    </row>
    <row r="72" spans="1:10" ht="15.6">
      <c r="A72" s="1708"/>
      <c r="B72" s="1710"/>
      <c r="C72" s="1714"/>
      <c r="D72" s="1718"/>
      <c r="E72" s="1718"/>
      <c r="F72" s="1731"/>
      <c r="G72" s="1731"/>
      <c r="H72" s="133" t="s">
        <v>1563</v>
      </c>
      <c r="I72" s="6"/>
      <c r="J72" s="270">
        <v>2015</v>
      </c>
    </row>
    <row r="73" spans="1:10" ht="15.6">
      <c r="A73" s="1708"/>
      <c r="B73" s="1710"/>
      <c r="C73" s="1714"/>
      <c r="D73" s="1718"/>
      <c r="E73" s="1718"/>
      <c r="F73" s="1731"/>
      <c r="G73" s="1731"/>
      <c r="H73" s="133" t="s">
        <v>1564</v>
      </c>
      <c r="I73" s="6"/>
      <c r="J73" s="270">
        <v>2015</v>
      </c>
    </row>
    <row r="74" spans="1:10" ht="15.6">
      <c r="A74" s="1708"/>
      <c r="B74" s="1710"/>
      <c r="C74" s="1714"/>
      <c r="D74" s="1718"/>
      <c r="E74" s="1718"/>
      <c r="F74" s="1731"/>
      <c r="G74" s="1731"/>
      <c r="H74" s="133" t="s">
        <v>1565</v>
      </c>
      <c r="I74" s="6"/>
      <c r="J74" s="270">
        <v>2015</v>
      </c>
    </row>
    <row r="75" spans="1:10" ht="15.6">
      <c r="A75" s="1708"/>
      <c r="B75" s="1710"/>
      <c r="C75" s="1714"/>
      <c r="D75" s="1718"/>
      <c r="E75" s="1718"/>
      <c r="F75" s="1731"/>
      <c r="G75" s="1731"/>
      <c r="H75" s="133" t="s">
        <v>1566</v>
      </c>
      <c r="I75" s="6"/>
      <c r="J75" s="270">
        <v>2015</v>
      </c>
    </row>
    <row r="76" spans="1:10" ht="15.6">
      <c r="A76" s="1708"/>
      <c r="B76" s="1710"/>
      <c r="C76" s="1714"/>
      <c r="D76" s="1718"/>
      <c r="E76" s="1718"/>
      <c r="F76" s="1731"/>
      <c r="G76" s="1731"/>
      <c r="H76" s="133" t="s">
        <v>1567</v>
      </c>
      <c r="I76" s="6"/>
      <c r="J76" s="270">
        <v>2015</v>
      </c>
    </row>
    <row r="77" spans="1:10" ht="15.6">
      <c r="A77" s="1708"/>
      <c r="B77" s="1710"/>
      <c r="C77" s="1714"/>
      <c r="D77" s="1718"/>
      <c r="E77" s="1718"/>
      <c r="F77" s="1731"/>
      <c r="G77" s="1731"/>
      <c r="H77" s="135" t="s">
        <v>1568</v>
      </c>
      <c r="I77" s="6"/>
      <c r="J77" s="270">
        <v>2015</v>
      </c>
    </row>
    <row r="78" spans="1:10" ht="16.2" thickBot="1">
      <c r="A78" s="1708"/>
      <c r="B78" s="1710"/>
      <c r="C78" s="1714"/>
      <c r="D78" s="1718"/>
      <c r="E78" s="1718"/>
      <c r="F78" s="1731"/>
      <c r="G78" s="1731"/>
      <c r="H78" s="138" t="s">
        <v>1575</v>
      </c>
      <c r="I78" s="6"/>
      <c r="J78" s="270">
        <v>2015</v>
      </c>
    </row>
    <row r="79" spans="1:10" ht="16.2" thickBot="1">
      <c r="A79" s="1708"/>
      <c r="B79" s="1711"/>
      <c r="C79" s="1715"/>
      <c r="D79" s="1719"/>
      <c r="E79" s="1719"/>
      <c r="F79" s="1732"/>
      <c r="G79" s="1732"/>
      <c r="H79" s="139" t="s">
        <v>1569</v>
      </c>
      <c r="I79" s="6"/>
      <c r="J79" s="270">
        <v>2015</v>
      </c>
    </row>
    <row r="80" spans="1:10" ht="15.6">
      <c r="A80" s="1708"/>
      <c r="B80" s="1721">
        <v>3</v>
      </c>
      <c r="C80" s="1722" t="s">
        <v>1570</v>
      </c>
      <c r="D80" s="1723" t="s">
        <v>1576</v>
      </c>
      <c r="E80" s="1723">
        <v>30</v>
      </c>
      <c r="F80" s="1723">
        <v>1.96</v>
      </c>
      <c r="G80" s="1723">
        <v>1.4</v>
      </c>
      <c r="H80" s="137" t="s">
        <v>1572</v>
      </c>
      <c r="I80" s="6"/>
      <c r="J80" s="270">
        <v>2015</v>
      </c>
    </row>
    <row r="81" spans="1:10" ht="15.6">
      <c r="A81" s="1708"/>
      <c r="B81" s="1710"/>
      <c r="C81" s="1714"/>
      <c r="D81" s="1718"/>
      <c r="E81" s="1718"/>
      <c r="F81" s="1718"/>
      <c r="G81" s="1718"/>
      <c r="H81" s="133" t="s">
        <v>1577</v>
      </c>
      <c r="I81" s="6"/>
      <c r="J81" s="270">
        <v>2015</v>
      </c>
    </row>
    <row r="82" spans="1:10" ht="15.6">
      <c r="A82" s="1708"/>
      <c r="B82" s="1710"/>
      <c r="C82" s="1714"/>
      <c r="D82" s="1718"/>
      <c r="E82" s="1718"/>
      <c r="F82" s="1718"/>
      <c r="G82" s="1718"/>
      <c r="H82" s="133" t="s">
        <v>1574</v>
      </c>
      <c r="I82" s="6"/>
      <c r="J82" s="270">
        <v>2015</v>
      </c>
    </row>
    <row r="83" spans="1:10" ht="15.6">
      <c r="A83" s="1708"/>
      <c r="B83" s="1710"/>
      <c r="C83" s="1714"/>
      <c r="D83" s="1718"/>
      <c r="E83" s="1718"/>
      <c r="F83" s="1718"/>
      <c r="G83" s="1718"/>
      <c r="H83" s="133" t="s">
        <v>1563</v>
      </c>
      <c r="I83" s="6"/>
      <c r="J83" s="270">
        <v>2015</v>
      </c>
    </row>
    <row r="84" spans="1:10" ht="15.6">
      <c r="A84" s="1708"/>
      <c r="B84" s="1710"/>
      <c r="C84" s="1714"/>
      <c r="D84" s="1718"/>
      <c r="E84" s="1718"/>
      <c r="F84" s="1718"/>
      <c r="G84" s="1718"/>
      <c r="H84" s="133" t="s">
        <v>1564</v>
      </c>
      <c r="I84" s="6"/>
      <c r="J84" s="270">
        <v>2015</v>
      </c>
    </row>
    <row r="85" spans="1:10" ht="15.6">
      <c r="A85" s="1708"/>
      <c r="B85" s="1710"/>
      <c r="C85" s="1714"/>
      <c r="D85" s="1718"/>
      <c r="E85" s="1718"/>
      <c r="F85" s="1718"/>
      <c r="G85" s="1718"/>
      <c r="H85" s="133" t="s">
        <v>1565</v>
      </c>
      <c r="I85" s="6"/>
      <c r="J85" s="270">
        <v>2015</v>
      </c>
    </row>
    <row r="86" spans="1:10" ht="15.6">
      <c r="A86" s="1708"/>
      <c r="B86" s="1710"/>
      <c r="C86" s="1714"/>
      <c r="D86" s="1718"/>
      <c r="E86" s="1718"/>
      <c r="F86" s="1718"/>
      <c r="G86" s="1718"/>
      <c r="H86" s="133" t="s">
        <v>1566</v>
      </c>
      <c r="I86" s="6"/>
      <c r="J86" s="270">
        <v>2015</v>
      </c>
    </row>
    <row r="87" spans="1:10" ht="15.6">
      <c r="A87" s="1708"/>
      <c r="B87" s="1710"/>
      <c r="C87" s="1714"/>
      <c r="D87" s="1718"/>
      <c r="E87" s="1718"/>
      <c r="F87" s="1718"/>
      <c r="G87" s="1718"/>
      <c r="H87" s="133" t="s">
        <v>1567</v>
      </c>
      <c r="I87" s="6"/>
      <c r="J87" s="270">
        <v>2015</v>
      </c>
    </row>
    <row r="88" spans="1:10" ht="15.6">
      <c r="A88" s="1708"/>
      <c r="B88" s="1711"/>
      <c r="C88" s="1715"/>
      <c r="D88" s="1719"/>
      <c r="E88" s="1719"/>
      <c r="F88" s="1719"/>
      <c r="G88" s="1719"/>
      <c r="H88" s="135" t="s">
        <v>1568</v>
      </c>
      <c r="I88" s="6"/>
      <c r="J88" s="270">
        <v>2015</v>
      </c>
    </row>
    <row r="89" spans="1:10" ht="16.2" thickBot="1">
      <c r="A89" s="1708"/>
      <c r="B89" s="1712"/>
      <c r="C89" s="1716"/>
      <c r="D89" s="1720"/>
      <c r="E89" s="1720"/>
      <c r="F89" s="1720"/>
      <c r="G89" s="1720"/>
      <c r="H89" s="140" t="s">
        <v>1569</v>
      </c>
      <c r="I89" s="6"/>
      <c r="J89" s="270">
        <v>2015</v>
      </c>
    </row>
  </sheetData>
  <mergeCells count="52">
    <mergeCell ref="H42:H43"/>
    <mergeCell ref="I42:I43"/>
    <mergeCell ref="J42:J43"/>
    <mergeCell ref="B42:B46"/>
    <mergeCell ref="C42:C46"/>
    <mergeCell ref="D42:D46"/>
    <mergeCell ref="E42:E46"/>
    <mergeCell ref="F42:F46"/>
    <mergeCell ref="G42:G46"/>
    <mergeCell ref="H37:H38"/>
    <mergeCell ref="I37:I38"/>
    <mergeCell ref="J37:J38"/>
    <mergeCell ref="C37:C41"/>
    <mergeCell ref="B37:B41"/>
    <mergeCell ref="D37:D41"/>
    <mergeCell ref="E37:E41"/>
    <mergeCell ref="F37:F41"/>
    <mergeCell ref="G37:G41"/>
    <mergeCell ref="E33:E36"/>
    <mergeCell ref="F33:F36"/>
    <mergeCell ref="G33:G36"/>
    <mergeCell ref="B33:B36"/>
    <mergeCell ref="E60:E68"/>
    <mergeCell ref="F60:F68"/>
    <mergeCell ref="G60:G68"/>
    <mergeCell ref="G69:G79"/>
    <mergeCell ref="G80:G89"/>
    <mergeCell ref="E69:E79"/>
    <mergeCell ref="F69:F79"/>
    <mergeCell ref="E80:E89"/>
    <mergeCell ref="F80:F89"/>
    <mergeCell ref="A33:A59"/>
    <mergeCell ref="A60:A89"/>
    <mergeCell ref="B60:B68"/>
    <mergeCell ref="C60:C68"/>
    <mergeCell ref="D60:D68"/>
    <mergeCell ref="B69:B79"/>
    <mergeCell ref="C69:C79"/>
    <mergeCell ref="D69:D79"/>
    <mergeCell ref="B80:B89"/>
    <mergeCell ref="C80:C89"/>
    <mergeCell ref="D80:D89"/>
    <mergeCell ref="C33:C36"/>
    <mergeCell ref="D33:D36"/>
    <mergeCell ref="J3:J4"/>
    <mergeCell ref="A3:A4"/>
    <mergeCell ref="B3:B4"/>
    <mergeCell ref="C3:C4"/>
    <mergeCell ref="D3:D4"/>
    <mergeCell ref="F3:G3"/>
    <mergeCell ref="H3:H4"/>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Munka1</vt:lpstr>
      <vt:lpstr>Munka2</vt:lpstr>
      <vt:lpstr>Munka3</vt:lpstr>
      <vt:lpstr>Munka4</vt:lpstr>
      <vt:lpstr>Munka6</vt:lpstr>
      <vt:lpstr>Munka7</vt:lpstr>
      <vt:lpstr>Munka8</vt:lpstr>
      <vt:lpstr>Munka9</vt:lpstr>
      <vt:lpstr>Munka10</vt:lpstr>
      <vt:lpstr>Munka11</vt:lpstr>
      <vt:lpstr>Munka16</vt:lpstr>
      <vt:lpstr>Munka17</vt:lpstr>
      <vt:lpstr>Munka18</vt:lpstr>
      <vt:lpstr>Munka19</vt:lpstr>
      <vt:lpstr>Munka20</vt:lpstr>
      <vt:lpstr>Munka21</vt:lpstr>
      <vt:lpstr>Munka22</vt:lpstr>
      <vt:lpstr>Munka23</vt:lpstr>
      <vt:lpstr>Munka24</vt:lpstr>
      <vt:lpstr>Munka26</vt:lpstr>
      <vt:lpstr>Munka27</vt:lpstr>
      <vt:lpstr>Munka28</vt:lpstr>
      <vt:lpstr>Munka29</vt:lpstr>
      <vt:lpstr>Munka30</vt:lpstr>
      <vt:lpstr>Munka31</vt:lpstr>
      <vt:lpstr>Munka32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alszep</dc:creator>
  <cp:lastModifiedBy>Sztranyiczki Szilárd</cp:lastModifiedBy>
  <cp:lastPrinted>2017-05-02T12:08:57Z</cp:lastPrinted>
  <dcterms:created xsi:type="dcterms:W3CDTF">2014-06-09T10:16:00Z</dcterms:created>
  <dcterms:modified xsi:type="dcterms:W3CDTF">2026-05-13T10:03:48Z</dcterms:modified>
</cp:coreProperties>
</file>